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"/>
    </mc:Choice>
  </mc:AlternateContent>
  <bookViews>
    <workbookView xWindow="0" yWindow="0" windowWidth="0" windowHeight="0"/>
  </bookViews>
  <sheets>
    <sheet name="Rekapitulace stavby" sheetId="1" r:id="rId1"/>
    <sheet name="4-14 - 4-14 - SO01" sheetId="2" r:id="rId2"/>
    <sheet name="4-14-SO02 - 4-14 - SO02" sheetId="3" r:id="rId3"/>
    <sheet name="SO 01.1 - SO 01.1 Následn..." sheetId="4" r:id="rId4"/>
    <sheet name="SO 01.2 - SO 01.2 Následn..." sheetId="5" r:id="rId5"/>
    <sheet name="SO 01.3 - SO 01.3 Následn..." sheetId="6" r:id="rId6"/>
    <sheet name="VON - Vedlejší náklady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'4-14 - 4-14 - SO01'!$C$80:$K$184</definedName>
    <definedName name="_xlnm.Print_Area" localSheetId="1">'4-14 - 4-14 - SO01'!$C$4:$J$39,'4-14 - 4-14 - SO01'!$C$45:$J$62,'4-14 - 4-14 - SO01'!$C$68:$K$184</definedName>
    <definedName name="_xlnm.Print_Titles" localSheetId="1">'4-14 - 4-14 - SO01'!$80:$80</definedName>
    <definedName name="_xlnm._FilterDatabase" localSheetId="2" hidden="1">'4-14-SO02 - 4-14 - SO02'!$C$78:$K$193</definedName>
    <definedName name="_xlnm.Print_Area" localSheetId="2">'4-14-SO02 - 4-14 - SO02'!$C$4:$J$39,'4-14-SO02 - 4-14 - SO02'!$C$45:$J$60,'4-14-SO02 - 4-14 - SO02'!$C$66:$K$193</definedName>
    <definedName name="_xlnm.Print_Titles" localSheetId="2">'4-14-SO02 - 4-14 - SO02'!$78:$78</definedName>
    <definedName name="_xlnm._FilterDatabase" localSheetId="3" hidden="1">'SO 01.1 - SO 01.1 Následn...'!$C$78:$K$108</definedName>
    <definedName name="_xlnm.Print_Area" localSheetId="3">'SO 01.1 - SO 01.1 Následn...'!$C$4:$J$39,'SO 01.1 - SO 01.1 Následn...'!$C$45:$J$60,'SO 01.1 - SO 01.1 Následn...'!$C$66:$K$108</definedName>
    <definedName name="_xlnm.Print_Titles" localSheetId="3">'SO 01.1 - SO 01.1 Následn...'!$78:$78</definedName>
    <definedName name="_xlnm._FilterDatabase" localSheetId="4" hidden="1">'SO 01.2 - SO 01.2 Následn...'!$C$78:$K$108</definedName>
    <definedName name="_xlnm.Print_Area" localSheetId="4">'SO 01.2 - SO 01.2 Následn...'!$C$4:$J$39,'SO 01.2 - SO 01.2 Následn...'!$C$45:$J$60,'SO 01.2 - SO 01.2 Následn...'!$C$66:$K$108</definedName>
    <definedName name="_xlnm.Print_Titles" localSheetId="4">'SO 01.2 - SO 01.2 Následn...'!$78:$78</definedName>
    <definedName name="_xlnm._FilterDatabase" localSheetId="5" hidden="1">'SO 01.3 - SO 01.3 Následn...'!$C$78:$K$118</definedName>
    <definedName name="_xlnm.Print_Area" localSheetId="5">'SO 01.3 - SO 01.3 Následn...'!$C$4:$J$39,'SO 01.3 - SO 01.3 Následn...'!$C$45:$J$60,'SO 01.3 - SO 01.3 Následn...'!$C$66:$K$118</definedName>
    <definedName name="_xlnm.Print_Titles" localSheetId="5">'SO 01.3 - SO 01.3 Následn...'!$78:$78</definedName>
    <definedName name="_xlnm._FilterDatabase" localSheetId="6" hidden="1">'VON - Vedlejší náklady'!$C$78:$K$91</definedName>
    <definedName name="_xlnm.Print_Area" localSheetId="6">'VON - Vedlejší náklady'!$C$4:$J$39,'VON - Vedlejší náklady'!$C$45:$J$60,'VON - Vedlejší náklady'!$C$66:$K$91</definedName>
    <definedName name="_xlnm.Print_Titles" localSheetId="6">'VON - Vedlejší náklady'!$78:$78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89"/>
  <c r="BH89"/>
  <c r="BG89"/>
  <c r="BF89"/>
  <c r="T89"/>
  <c r="R89"/>
  <c r="P89"/>
  <c r="BI86"/>
  <c r="BH86"/>
  <c r="BG86"/>
  <c r="BF86"/>
  <c r="T86"/>
  <c r="R86"/>
  <c r="P86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55"/>
  <c r="J17"/>
  <c r="J15"/>
  <c r="E15"/>
  <c r="F75"/>
  <c r="J14"/>
  <c r="J12"/>
  <c r="J73"/>
  <c r="E7"/>
  <c r="E69"/>
  <c i="6" r="J37"/>
  <c r="J36"/>
  <c i="1" r="AY59"/>
  <c i="6" r="J35"/>
  <c i="1" r="AX59"/>
  <c i="6"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55"/>
  <c r="J23"/>
  <c r="J21"/>
  <c r="E21"/>
  <c r="J75"/>
  <c r="J20"/>
  <c r="J18"/>
  <c r="E18"/>
  <c r="F76"/>
  <c r="J17"/>
  <c r="J15"/>
  <c r="E15"/>
  <c r="F75"/>
  <c r="J14"/>
  <c r="J12"/>
  <c r="J52"/>
  <c r="E7"/>
  <c r="E69"/>
  <c i="5" r="J37"/>
  <c r="J36"/>
  <c i="1" r="AY58"/>
  <c i="5" r="J35"/>
  <c i="1" r="AX58"/>
  <c i="5"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52"/>
  <c r="E7"/>
  <c r="E69"/>
  <c i="4" r="J37"/>
  <c r="J36"/>
  <c i="1" r="AY57"/>
  <c i="4" r="J35"/>
  <c i="1" r="AX57"/>
  <c i="4"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48"/>
  <c i="3" r="J37"/>
  <c r="J36"/>
  <c i="1" r="AY56"/>
  <c i="3" r="J35"/>
  <c i="1" r="AX56"/>
  <c i="3"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7"/>
  <c r="BH177"/>
  <c r="BG177"/>
  <c r="BF177"/>
  <c r="T177"/>
  <c r="R177"/>
  <c r="P177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76"/>
  <c r="J17"/>
  <c r="J15"/>
  <c r="E15"/>
  <c r="F75"/>
  <c r="J14"/>
  <c r="J12"/>
  <c r="J52"/>
  <c r="E7"/>
  <c r="E69"/>
  <c i="2" r="J37"/>
  <c r="J36"/>
  <c i="1" r="AY55"/>
  <c i="2" r="J35"/>
  <c i="1" r="AX55"/>
  <c i="2"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4"/>
  <c r="BH164"/>
  <c r="BG164"/>
  <c r="BF164"/>
  <c r="T164"/>
  <c r="R164"/>
  <c r="P164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54"/>
  <c r="J14"/>
  <c r="J12"/>
  <c r="J75"/>
  <c r="E7"/>
  <c r="E71"/>
  <c i="1" r="L50"/>
  <c r="AM50"/>
  <c r="AM49"/>
  <c r="L49"/>
  <c r="AM47"/>
  <c r="L47"/>
  <c r="L45"/>
  <c r="L44"/>
  <c i="6" r="J118"/>
  <c r="BK109"/>
  <c r="J88"/>
  <c i="5" r="J108"/>
  <c r="J99"/>
  <c i="4" r="BK108"/>
  <c r="J99"/>
  <c r="BK80"/>
  <c i="3" r="BK177"/>
  <c r="BK153"/>
  <c r="J144"/>
  <c r="BK126"/>
  <c r="BK115"/>
  <c r="BK100"/>
  <c r="BK85"/>
  <c i="2" r="J173"/>
  <c r="J149"/>
  <c r="J144"/>
  <c r="J136"/>
  <c r="J109"/>
  <c r="J89"/>
  <c i="7" r="J89"/>
  <c i="6" r="J110"/>
  <c i="4" r="J102"/>
  <c i="3" r="BK191"/>
  <c r="J177"/>
  <c r="BK155"/>
  <c r="BK144"/>
  <c r="J126"/>
  <c r="J117"/>
  <c r="J103"/>
  <c r="J85"/>
  <c i="2" r="J179"/>
  <c r="J164"/>
  <c r="J145"/>
  <c r="J137"/>
  <c r="J113"/>
  <c r="J84"/>
  <c i="6" r="BK118"/>
  <c r="J104"/>
  <c r="BK80"/>
  <c i="5" r="BK99"/>
  <c i="4" r="BK99"/>
  <c i="2" r="BK138"/>
  <c r="J120"/>
  <c r="BK109"/>
  <c r="BK96"/>
  <c i="1" r="AS54"/>
  <c i="7" r="BK89"/>
  <c i="6" r="BK112"/>
  <c r="J91"/>
  <c i="5" r="J104"/>
  <c r="J94"/>
  <c r="BK84"/>
  <c i="4" r="BK104"/>
  <c r="J94"/>
  <c i="3" r="J191"/>
  <c r="J155"/>
  <c r="J147"/>
  <c r="J134"/>
  <c r="BK117"/>
  <c r="BK103"/>
  <c r="BK93"/>
  <c r="J80"/>
  <c i="2" r="BK164"/>
  <c r="BK145"/>
  <c r="J138"/>
  <c r="BK120"/>
  <c r="BK99"/>
  <c r="BK84"/>
  <c i="7" r="BK80"/>
  <c i="5" r="J88"/>
  <c i="4" r="J108"/>
  <c r="BK94"/>
  <c i="3" r="BK181"/>
  <c r="J153"/>
  <c r="BK138"/>
  <c r="J115"/>
  <c r="BK106"/>
  <c r="J89"/>
  <c i="2" r="BK179"/>
  <c r="J166"/>
  <c r="J147"/>
  <c r="J139"/>
  <c r="BK124"/>
  <c r="BK85"/>
  <c i="6" r="J114"/>
  <c r="J95"/>
  <c r="BK88"/>
  <c i="5" r="BK102"/>
  <c i="4" r="BK88"/>
  <c i="2" r="BK137"/>
  <c r="J116"/>
  <c r="J102"/>
  <c r="BK93"/>
  <c i="7" r="J82"/>
  <c i="6" r="BK114"/>
  <c r="J98"/>
  <c r="J80"/>
  <c i="5" r="J100"/>
  <c r="J80"/>
  <c i="4" r="BK100"/>
  <c r="J84"/>
  <c i="3" r="J181"/>
  <c r="J162"/>
  <c r="BK141"/>
  <c r="BK122"/>
  <c r="BK113"/>
  <c r="J96"/>
  <c r="J82"/>
  <c i="2" r="BK166"/>
  <c r="BK147"/>
  <c r="BK139"/>
  <c r="BK111"/>
  <c r="BK98"/>
  <c r="J82"/>
  <c i="7" r="BK82"/>
  <c i="6" r="BK95"/>
  <c i="4" r="J100"/>
  <c i="3" r="J188"/>
  <c r="BK162"/>
  <c r="BK147"/>
  <c r="BK134"/>
  <c r="BK118"/>
  <c r="J100"/>
  <c r="J93"/>
  <c r="BK80"/>
  <c i="2" r="BK173"/>
  <c r="BK149"/>
  <c r="J140"/>
  <c r="BK116"/>
  <c r="J93"/>
  <c i="7" r="J86"/>
  <c i="6" r="J109"/>
  <c r="BK91"/>
  <c i="5" r="BK108"/>
  <c r="BK100"/>
  <c r="J84"/>
  <c i="4" r="BK84"/>
  <c i="2" r="J124"/>
  <c r="J111"/>
  <c r="J99"/>
  <c r="BK89"/>
  <c i="7" r="J80"/>
  <c i="6" r="BK104"/>
  <c r="BK84"/>
  <c i="5" r="J102"/>
  <c r="BK88"/>
  <c i="4" r="BK102"/>
  <c r="J88"/>
  <c i="3" r="BK188"/>
  <c r="BK167"/>
  <c r="J151"/>
  <c r="J138"/>
  <c r="J118"/>
  <c r="J106"/>
  <c r="BK89"/>
  <c i="2" r="J176"/>
  <c r="BK154"/>
  <c r="BK140"/>
  <c r="BK132"/>
  <c r="J96"/>
  <c i="7" r="BK86"/>
  <c i="6" r="J112"/>
  <c i="5" r="BK80"/>
  <c i="4" r="J80"/>
  <c i="3" r="J167"/>
  <c r="BK151"/>
  <c r="J141"/>
  <c r="J122"/>
  <c r="J113"/>
  <c r="BK96"/>
  <c r="BK82"/>
  <c i="2" r="BK176"/>
  <c r="J154"/>
  <c r="BK144"/>
  <c r="BK136"/>
  <c r="BK102"/>
  <c r="BK82"/>
  <c i="6" r="BK110"/>
  <c r="BK98"/>
  <c r="J84"/>
  <c i="5" r="BK104"/>
  <c r="BK94"/>
  <c i="4" r="J104"/>
  <c i="2" r="J132"/>
  <c r="BK113"/>
  <c r="J98"/>
  <c r="J85"/>
  <c i="3" l="1" r="R79"/>
  <c i="2" r="BE136"/>
  <c i="4" r="BK79"/>
  <c r="J79"/>
  <c r="J59"/>
  <c r="T79"/>
  <c i="5" r="R79"/>
  <c i="6" r="T79"/>
  <c i="2" r="P115"/>
  <c r="P114"/>
  <c r="P81"/>
  <c i="1" r="AU55"/>
  <c i="2" r="R115"/>
  <c r="R114"/>
  <c r="R81"/>
  <c i="3" r="BK79"/>
  <c r="J79"/>
  <c r="J59"/>
  <c r="P79"/>
  <c i="1" r="AU56"/>
  <c i="4" r="P79"/>
  <c i="1" r="AU57"/>
  <c i="5" r="P79"/>
  <c i="1" r="AU58"/>
  <c i="6" r="P79"/>
  <c i="1" r="AU59"/>
  <c i="2" r="BK115"/>
  <c r="J115"/>
  <c r="J61"/>
  <c r="T115"/>
  <c r="T114"/>
  <c r="T81"/>
  <c i="3" r="T79"/>
  <c i="4" r="R79"/>
  <c i="5" r="BK79"/>
  <c r="J79"/>
  <c r="J59"/>
  <c r="T79"/>
  <c i="6" r="BK79"/>
  <c r="J79"/>
  <c r="J59"/>
  <c r="R79"/>
  <c i="7" r="BK79"/>
  <c r="J79"/>
  <c r="J59"/>
  <c r="P79"/>
  <c i="1" r="AU60"/>
  <c i="7" r="R79"/>
  <c r="T79"/>
  <c i="2" r="J52"/>
  <c r="J55"/>
  <c r="F77"/>
  <c r="BE85"/>
  <c r="BE89"/>
  <c r="BE102"/>
  <c r="BE111"/>
  <c r="BE132"/>
  <c i="4" r="J52"/>
  <c r="F55"/>
  <c r="J55"/>
  <c r="BE80"/>
  <c r="BE94"/>
  <c r="BE100"/>
  <c r="BE102"/>
  <c r="BE88"/>
  <c r="BE104"/>
  <c i="5" r="E48"/>
  <c r="F54"/>
  <c r="J55"/>
  <c r="J73"/>
  <c r="J75"/>
  <c r="BE94"/>
  <c r="BE100"/>
  <c r="BE102"/>
  <c r="BE104"/>
  <c r="BE108"/>
  <c i="6" r="E48"/>
  <c r="J54"/>
  <c r="F55"/>
  <c r="J73"/>
  <c r="J76"/>
  <c r="BE84"/>
  <c r="BE88"/>
  <c r="BE91"/>
  <c r="BE95"/>
  <c i="7" r="F54"/>
  <c r="J75"/>
  <c r="J76"/>
  <c r="BE82"/>
  <c r="BE86"/>
  <c i="2" r="F55"/>
  <c r="BE84"/>
  <c r="BE93"/>
  <c r="BE99"/>
  <c r="BE109"/>
  <c r="BE113"/>
  <c r="BE120"/>
  <c r="BE138"/>
  <c r="BE140"/>
  <c r="BE147"/>
  <c r="BE173"/>
  <c i="3" r="F54"/>
  <c r="F55"/>
  <c r="J73"/>
  <c r="J75"/>
  <c r="J76"/>
  <c r="BE80"/>
  <c r="BE82"/>
  <c r="BE85"/>
  <c r="BE93"/>
  <c r="BE96"/>
  <c r="BE103"/>
  <c r="BE113"/>
  <c r="BE117"/>
  <c r="BE126"/>
  <c r="BE134"/>
  <c r="BE141"/>
  <c r="BE144"/>
  <c r="BE147"/>
  <c r="BE153"/>
  <c r="BE155"/>
  <c r="BE162"/>
  <c r="BE177"/>
  <c r="BE188"/>
  <c r="BE191"/>
  <c i="4" r="J54"/>
  <c r="E69"/>
  <c r="BE99"/>
  <c i="5" r="F55"/>
  <c i="6" r="BE109"/>
  <c r="BE110"/>
  <c r="BE112"/>
  <c i="7" r="F76"/>
  <c r="BE80"/>
  <c i="2" r="E48"/>
  <c r="J54"/>
  <c r="BE82"/>
  <c r="BE96"/>
  <c r="BE98"/>
  <c r="BE116"/>
  <c r="BE124"/>
  <c r="BE137"/>
  <c r="BE139"/>
  <c r="BE144"/>
  <c r="BE145"/>
  <c r="BE149"/>
  <c r="BE154"/>
  <c r="BE164"/>
  <c r="BE166"/>
  <c r="BE176"/>
  <c r="BE179"/>
  <c i="3" r="E48"/>
  <c r="BE89"/>
  <c r="BE100"/>
  <c r="BE106"/>
  <c r="BE115"/>
  <c r="BE118"/>
  <c r="BE122"/>
  <c r="BE138"/>
  <c r="BE151"/>
  <c r="BE167"/>
  <c r="BE181"/>
  <c i="4" r="F54"/>
  <c r="BE84"/>
  <c r="BE108"/>
  <c i="5" r="BE80"/>
  <c r="BE84"/>
  <c r="BE88"/>
  <c r="BE99"/>
  <c i="6" r="F54"/>
  <c r="BE80"/>
  <c r="BE98"/>
  <c r="BE104"/>
  <c r="BE114"/>
  <c r="BE118"/>
  <c i="7" r="E48"/>
  <c r="J52"/>
  <c r="BE89"/>
  <c i="6" r="F34"/>
  <c i="1" r="BA59"/>
  <c i="3" r="F34"/>
  <c i="1" r="BA56"/>
  <c i="4" r="F34"/>
  <c i="1" r="BA57"/>
  <c i="5" r="J34"/>
  <c i="1" r="AW58"/>
  <c i="5" r="F36"/>
  <c i="1" r="BC58"/>
  <c i="3" r="F36"/>
  <c i="1" r="BC56"/>
  <c i="6" r="F35"/>
  <c i="1" r="BB59"/>
  <c i="5" r="F34"/>
  <c i="1" r="BA58"/>
  <c i="7" r="F34"/>
  <c i="1" r="BA60"/>
  <c i="3" r="F35"/>
  <c i="1" r="BB56"/>
  <c i="4" r="F36"/>
  <c i="1" r="BC57"/>
  <c i="6" r="F37"/>
  <c i="1" r="BD59"/>
  <c i="2" r="F37"/>
  <c i="1" r="BD55"/>
  <c i="7" r="F37"/>
  <c i="1" r="BD60"/>
  <c i="4" r="F37"/>
  <c i="1" r="BD57"/>
  <c i="2" r="J34"/>
  <c i="1" r="AW55"/>
  <c i="7" r="J34"/>
  <c i="1" r="AW60"/>
  <c i="4" r="J34"/>
  <c i="1" r="AW57"/>
  <c i="3" r="J34"/>
  <c i="1" r="AW56"/>
  <c i="5" r="F37"/>
  <c i="1" r="BD58"/>
  <c i="2" r="F36"/>
  <c i="1" r="BC55"/>
  <c i="6" r="F36"/>
  <c i="1" r="BC59"/>
  <c i="2" r="F34"/>
  <c i="1" r="BA55"/>
  <c i="7" r="F36"/>
  <c i="1" r="BC60"/>
  <c i="7" r="F35"/>
  <c i="1" r="BB60"/>
  <c i="2" r="F35"/>
  <c i="1" r="BB55"/>
  <c i="4" r="F35"/>
  <c i="1" r="BB57"/>
  <c i="6" r="J34"/>
  <c i="1" r="AW59"/>
  <c i="5" r="F35"/>
  <c i="1" r="BB58"/>
  <c i="3" r="F37"/>
  <c i="1" r="BD56"/>
  <c i="2" l="1" r="BK114"/>
  <c r="J114"/>
  <c r="J60"/>
  <c i="5" r="J30"/>
  <c i="1" r="AG58"/>
  <c i="6" r="J30"/>
  <c i="1" r="AG59"/>
  <c i="7" r="J30"/>
  <c i="1" r="AG60"/>
  <c i="7" r="J33"/>
  <c i="1" r="AV60"/>
  <c r="AT60"/>
  <c i="5" r="J33"/>
  <c i="1" r="AV58"/>
  <c r="AT58"/>
  <c i="7" r="F33"/>
  <c i="1" r="AZ60"/>
  <c i="4" r="F33"/>
  <c i="1" r="AZ57"/>
  <c r="BC54"/>
  <c r="AY54"/>
  <c r="BA54"/>
  <c r="AW54"/>
  <c r="AK30"/>
  <c i="6" r="J33"/>
  <c i="1" r="AV59"/>
  <c r="AT59"/>
  <c i="3" r="J30"/>
  <c i="1" r="AG56"/>
  <c i="4" r="J33"/>
  <c i="1" r="AV57"/>
  <c r="AT57"/>
  <c i="4" r="J30"/>
  <c i="1" r="AG57"/>
  <c r="AN57"/>
  <c i="5" r="F33"/>
  <c i="1" r="AZ58"/>
  <c r="BD54"/>
  <c r="W33"/>
  <c r="BB54"/>
  <c r="W31"/>
  <c i="6" r="F33"/>
  <c i="1" r="AZ59"/>
  <c i="2" r="J33"/>
  <c i="1" r="AV55"/>
  <c r="AT55"/>
  <c r="AU54"/>
  <c i="2" r="F33"/>
  <c i="1" r="AZ55"/>
  <c i="3" r="J33"/>
  <c i="1" r="AV56"/>
  <c r="AT56"/>
  <c i="3" r="F33"/>
  <c i="1" r="AZ56"/>
  <c i="6" l="1" r="J39"/>
  <c i="7" r="J39"/>
  <c i="3" r="J39"/>
  <c i="5" r="J39"/>
  <c i="4" r="J39"/>
  <c i="2" r="BK81"/>
  <c r="J81"/>
  <c r="J59"/>
  <c i="1" r="AN58"/>
  <c r="AN59"/>
  <c r="AN60"/>
  <c r="AN56"/>
  <c r="AZ54"/>
  <c r="W29"/>
  <c r="W32"/>
  <c r="W30"/>
  <c r="AX54"/>
  <c l="1" r="AV54"/>
  <c r="AK29"/>
  <c i="2" r="J30"/>
  <c i="1" r="AG55"/>
  <c r="AN55"/>
  <c i="2" l="1" r="J39"/>
  <c i="1" r="AT54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<sst xmlns="http://schemas.openxmlformats.org/spreadsheetml/2006/main">
  <si>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</si>
  <si>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</si>
  <si>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</si>
  <si>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</si>
  <si>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</si>
  <si>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{2985ca26-e20d-4bf2-bc2c-69168def9735}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</si>
  <si>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</si>
  <si>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</si>
  <si>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</si>
  <si>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</si>
  <si>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</si>
  <si>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</si>
  <si>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</si>
  <si>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4-14</t>
  </si>
  <si>
    <t>Stavba:</t>
  </si>
  <si>
    <t>LBK 4-14</t>
  </si>
  <si>
    <t>KSO:</t>
  </si>
  <si>
    <t/>
  </si>
  <si>
    <t>CC-CZ:</t>
  </si>
  <si>
    <t>Místo:</t>
  </si>
  <si>
    <t xml:space="preserve"> </t>
  </si>
  <si>
    <t>Datum:</t>
  </si>
  <si>
    <t>23. 9. 2020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</si>
  <si>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</si>
  <si>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</si>
  <si>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</si>
  <si>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</si>
  <si>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</si>
  <si>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</si>
  <si>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</si>
  <si>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</si>
  <si>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</si>
  <si>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</si>
  <si>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</si>
  <si>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</si>
  <si>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</si>
  <si>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</si>
  <si>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</si>
  <si>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</si>
  <si>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</si>
  <si>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</si>
  <si>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</si>
  <si>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</si>
  <si>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</si>
  <si>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</si>
  <si>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</si>
  <si>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</si>
  <si>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</si>
  <si>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</si>
  <si>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</si>
  <si>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</si>
  <si>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</si>
  <si>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</si>
  <si>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</si>
  <si>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</si>
  <si>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</si>
  <si>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</si>
  <si>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</si>
  <si>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</si>
  <si>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</si>
  <si>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</si>
  <si>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</si>
  <si>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</si>
  <si>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</si>
  <si>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</si>
  <si>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</si>
  <si>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</si>
  <si>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</si>
  <si>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</si>
  <si>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</si>
  <si>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</si>
  <si>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4-14 - SO01</t>
  </si>
  <si>
    <t>STA</t>
  </si>
  <si>
    <t>1</t>
  </si>
  <si>
    <t>{ea789836-ec18-418d-9fa1-a84898c2f39c}</t>
  </si>
  <si>
    <t>2</t>
  </si>
  <si>
    <t>4-14-SO02</t>
  </si>
  <si>
    <t>4-14 - SO02</t>
  </si>
  <si>
    <t>{e0c074fc-a0ce-45c7-9af0-2e25248bacc3}</t>
  </si>
  <si>
    <t>SO 01.1</t>
  </si>
  <si>
    <t>SO 01.1 Následná péče 1.rok</t>
  </si>
  <si>
    <t>{b74420ca-a185-4d08-ad75-dc0cbb4b07c2}</t>
  </si>
  <si>
    <t>SO 01.2</t>
  </si>
  <si>
    <t>SO 01.2 Následná péče 2.rok</t>
  </si>
  <si>
    <t>{f5addeb0-f76a-4c94-aca1-2711e409e91b}</t>
  </si>
  <si>
    <t>SO 01.3</t>
  </si>
  <si>
    <t>SO 01.3 Následná péče 3.rok</t>
  </si>
  <si>
    <t>{da3ef04e-1a51-4b80-9c03-ff2fed580288}</t>
  </si>
  <si>
    <t>VON</t>
  </si>
  <si>
    <t>Vedlejší náklady</t>
  </si>
  <si>
    <t>{ce3fa2e1-5973-4629-9d9a-d6b3a70b7098}</t>
  </si>
  <si>
    <t>KRYCÍ LIST SOUPISU PRACÍ</t>
  </si>
  <si>
    <t>Objekt:</t>
  </si>
  <si>
    <t>4-14 - 4-14 -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</si>
  <si>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</si>
  <si>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</si>
  <si>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</si>
  <si>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</si>
  <si>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</si>
  <si>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</si>
  <si>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</si>
  <si>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</si>
  <si>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</si>
  <si>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</si>
  <si>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</si>
  <si>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</si>
  <si>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</si>
  <si>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</si>
  <si>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</si>
  <si>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</si>
  <si>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</si>
  <si>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</si>
  <si>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</si>
  <si>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29</t>
  </si>
  <si>
    <t>K</t>
  </si>
  <si>
    <t>181451121</t>
  </si>
  <si>
    <t>Založení trávníku na půdě předem připravené plochy přes 1000 m2 výsevem včetně utažení lučního v rovině nebo na svahu do 1:5</t>
  </si>
  <si>
    <t>m2</t>
  </si>
  <si>
    <t>CS ÚRS 2020 02</t>
  </si>
  <si>
    <t>4</t>
  </si>
  <si>
    <t>ROZPOCET</t>
  </si>
  <si>
    <t>-950385766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</si>
  <si>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</si>
  <si>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</si>
  <si>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30</t>
  </si>
  <si>
    <t>M</t>
  </si>
  <si>
    <t>00572474R</t>
  </si>
  <si>
    <t>osivo směs travinobylinná</t>
  </si>
  <si>
    <t>kg</t>
  </si>
  <si>
    <t>8</t>
  </si>
  <si>
    <t>397721893</t>
  </si>
  <si>
    <t>183403112</t>
  </si>
  <si>
    <t>Obdělání půdy oráním hl. přes 100 do 200 mm v rovině nebo na svahu do 1:5</t>
  </si>
  <si>
    <t>404020461</t>
  </si>
  <si>
    <t xml:space="preserve">Poznámka k souboru cen:_x000d_
1. Každé opakované obdělání půdy se oceňuje samostatně._x000d_
2. Ceny -3114 a -3115 lze použít i pro obdělání půdy aktivními branami._x000d_
</t>
  </si>
  <si>
    <t>VV</t>
  </si>
  <si>
    <t>viz příloha D.1"</t>
  </si>
  <si>
    <t>18299,00</t>
  </si>
  <si>
    <t>183403151</t>
  </si>
  <si>
    <t>Obdělání půdy smykováním v rovině nebo na svahu do 1:5</t>
  </si>
  <si>
    <t>653628013</t>
  </si>
  <si>
    <t>sesmykování ploch po provedení přípravy (orby, resp. podrývání), před výsadbou, viz příloha D.1"</t>
  </si>
  <si>
    <t>183408272</t>
  </si>
  <si>
    <t>Orba na plochách jednotlivě do 1 ha úhorů, na hloubku přes 250 mm, v půdě střední</t>
  </si>
  <si>
    <t>ha</t>
  </si>
  <si>
    <t>711307189</t>
  </si>
  <si>
    <t>naorání výsadbových řad jednoradličným pluhem na hl. 0,4 m, viz příloha D.1"</t>
  </si>
  <si>
    <t>8483,00/10000</t>
  </si>
  <si>
    <t>5</t>
  </si>
  <si>
    <t>184911431R</t>
  </si>
  <si>
    <t>Mulčování rostlin slámou tl. do 0,15 m v rovině a svahu do 1:5</t>
  </si>
  <si>
    <t>-123103668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</si>
  <si>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</si>
  <si>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6</t>
  </si>
  <si>
    <t>10391100R</t>
  </si>
  <si>
    <t>sláma VL</t>
  </si>
  <si>
    <t>m3</t>
  </si>
  <si>
    <t>397865823</t>
  </si>
  <si>
    <t>3</t>
  </si>
  <si>
    <t>183551614</t>
  </si>
  <si>
    <t>Úprava zemědělské půdy - orba hloubkovým melioračním kypřením, hl. do 0,8 m do 5 ha, o sklonu přes 5°</t>
  </si>
  <si>
    <t>501804144</t>
  </si>
  <si>
    <t>"rozrušení podorničí naoráním - hloubkovým podrýváním dlátovým kypřičem do hl. 0,6 m, výkaz, viz příloha D.1"</t>
  </si>
  <si>
    <t>8190,00/10000</t>
  </si>
  <si>
    <t>26</t>
  </si>
  <si>
    <t>185804311</t>
  </si>
  <si>
    <t>Zalití rostlin vodou plochy záhonů jednotlivě do 20 m2</t>
  </si>
  <si>
    <t>-922247523</t>
  </si>
  <si>
    <t>"viz příloha D.1"</t>
  </si>
  <si>
    <t>"zalití po výsadbě 100 l k 1 stromku"</t>
  </si>
  <si>
    <t>94*0,100</t>
  </si>
  <si>
    <t>"zalití po výsadbě 20 l k 1 poloodrostku nebo keři"</t>
  </si>
  <si>
    <t>(2007+1041)*0,020</t>
  </si>
  <si>
    <t>Součet</t>
  </si>
  <si>
    <t>27</t>
  </si>
  <si>
    <t>185851121</t>
  </si>
  <si>
    <t>Dovoz vody pro zálivku rostlin na vzdálenost do 1000 m</t>
  </si>
  <si>
    <t>-1238651427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</si>
  <si>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</si>
  <si>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28</t>
  </si>
  <si>
    <t>185851129</t>
  </si>
  <si>
    <t>Dovoz vody pro zálivku rostlin Příplatek k ceně za každých dalších i započatých 1000 m</t>
  </si>
  <si>
    <t>-1389843662</t>
  </si>
  <si>
    <t>31</t>
  </si>
  <si>
    <t>998231311</t>
  </si>
  <si>
    <t>Přesun hmot pro sadovnické a krajinářské úpravy - strojně dopravní vzdálenost do 5000 m</t>
  </si>
  <si>
    <t>t</t>
  </si>
  <si>
    <t>-993474136</t>
  </si>
  <si>
    <t>HSV</t>
  </si>
  <si>
    <t>Práce a dodávky HSV</t>
  </si>
  <si>
    <t>Svislé a kompletní konstrukce</t>
  </si>
  <si>
    <t>183101114</t>
  </si>
  <si>
    <t>Hloubení jamek pro vysazování rostlin v zemině tř.1 až 4 bez výměny půdy v rovině nebo na svahu do 1:5, objemu přes 0,05 do 0,125 m3</t>
  </si>
  <si>
    <t>kus</t>
  </si>
  <si>
    <t>247840891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</si>
  <si>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</si>
  <si>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</si>
  <si>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94</t>
  </si>
  <si>
    <t>9</t>
  </si>
  <si>
    <t>183111114</t>
  </si>
  <si>
    <t>Hloubení jamek pro vysazování rostlin v zemině tř.1 až 4 bez výměny půdy v rovině nebo na svahu do 1:5, objemu přes 0,01 do 0,02 m3</t>
  </si>
  <si>
    <t>1610593181</t>
  </si>
  <si>
    <t>"výsadba poloodrostků a keřů, viz příloha D.1"</t>
  </si>
  <si>
    <t>1041+2007</t>
  </si>
  <si>
    <t>10</t>
  </si>
  <si>
    <t>184102111</t>
  </si>
  <si>
    <t>Výsadba dřeviny s balem do předem vyhloubené jamky se zalitím v rovině nebo na svahu do 1:5, při průměru balu přes 100 do 200 mm</t>
  </si>
  <si>
    <t>-486486265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</si>
  <si>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</si>
  <si>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"výsadba poloodrostků"</t>
  </si>
  <si>
    <t>2007</t>
  </si>
  <si>
    <t>"výsadba keřů"</t>
  </si>
  <si>
    <t>1041</t>
  </si>
  <si>
    <t>11</t>
  </si>
  <si>
    <t>184102113</t>
  </si>
  <si>
    <t>Výsadba dřeviny s balem do předem vyhloubené jamky se zalitím v rovině nebo na svahu do 1:5, při průměru balu přes 300 do 400 mm</t>
  </si>
  <si>
    <t>1444493482</t>
  </si>
  <si>
    <t>"(vysokokmeny), viz příloha D.1"</t>
  </si>
  <si>
    <t>12</t>
  </si>
  <si>
    <t>02640445R</t>
  </si>
  <si>
    <t>stromky s obvodem kmínku 8 - 10 cm</t>
  </si>
  <si>
    <t>725392070</t>
  </si>
  <si>
    <t>13</t>
  </si>
  <si>
    <t>02650442R</t>
  </si>
  <si>
    <t>poloodrostky výšky 51-70 cm</t>
  </si>
  <si>
    <t>947367868</t>
  </si>
  <si>
    <t>14</t>
  </si>
  <si>
    <t>02652024R</t>
  </si>
  <si>
    <t>keře výšky 60 - 80 cm</t>
  </si>
  <si>
    <t>502877312</t>
  </si>
  <si>
    <t>61231000R</t>
  </si>
  <si>
    <t>Signální kolík ke dřevinám D do 0,1 m délky do 2 m</t>
  </si>
  <si>
    <t>1998669007</t>
  </si>
  <si>
    <t>16</t>
  </si>
  <si>
    <t>184215133</t>
  </si>
  <si>
    <t>Ukotvení dřeviny kůly třemi kůly, délky přes 2 do 3 m</t>
  </si>
  <si>
    <t>754577204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</si>
  <si>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</si>
  <si>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</si>
  <si>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17</t>
  </si>
  <si>
    <t>60591257</t>
  </si>
  <si>
    <t>kůl vyvazovací dřevěný impregnovaný D 8cm dl 3m</t>
  </si>
  <si>
    <t>814333849</t>
  </si>
  <si>
    <t>18</t>
  </si>
  <si>
    <t>184813121</t>
  </si>
  <si>
    <t>Ochrana dřevin před okusem zvěří mechanicky v rovině nebo ve svahu do 1:5, pletivem, výšky do 2 m</t>
  </si>
  <si>
    <t>1401564269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</si>
  <si>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</si>
  <si>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19</t>
  </si>
  <si>
    <t>184813134</t>
  </si>
  <si>
    <t>Ochrana dřevin před okusem zvěří chemicky nátěrem, v rovině nebo ve svahu do 1:5 listnatých, výšky přes 70 cm</t>
  </si>
  <si>
    <t>100 kus</t>
  </si>
  <si>
    <t>1230183593</t>
  </si>
  <si>
    <t>20</t>
  </si>
  <si>
    <t>25191155R</t>
  </si>
  <si>
    <t>repelent proti okusu zvěří</t>
  </si>
  <si>
    <t>1286039</t>
  </si>
  <si>
    <t>"spotřeba 9 kg/ 1000 ks sazenic, viz příloha D.1"</t>
  </si>
  <si>
    <t>"poloodrostky"</t>
  </si>
  <si>
    <t>"keře"</t>
  </si>
  <si>
    <t>27,43</t>
  </si>
  <si>
    <t>184851111</t>
  </si>
  <si>
    <t>Hnojení roztokem hnojiva v rovině nebo na svahu do 1:5</t>
  </si>
  <si>
    <t>482261539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</si>
  <si>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</si>
  <si>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</si>
  <si>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1820*0,030/1000</t>
  </si>
  <si>
    <t>"máčení symbivit 80 g/1 ks stromu"</t>
  </si>
  <si>
    <t>281*0,080/1000</t>
  </si>
  <si>
    <t>"voda na doředění"</t>
  </si>
  <si>
    <t>144,52/1000</t>
  </si>
  <si>
    <t>22</t>
  </si>
  <si>
    <t>184816111</t>
  </si>
  <si>
    <t>Hnojení sazenic průmyslovými hnojivy v množství do 0,25 kg k jedné sazenici</t>
  </si>
  <si>
    <t>-413364223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</si>
  <si>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</si>
  <si>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23</t>
  </si>
  <si>
    <t>25191155R4</t>
  </si>
  <si>
    <t>hydrogel</t>
  </si>
  <si>
    <t>-1825038253</t>
  </si>
  <si>
    <t>"dodání hydrogelu k jednotlivým sazenicím, viz příloha D.1"</t>
  </si>
  <si>
    <t>"vysokokmeny 180 g/1 ks"</t>
  </si>
  <si>
    <t>94*0,180</t>
  </si>
  <si>
    <t>"poloodrostky 20 g/1 ks"</t>
  </si>
  <si>
    <t>2007*0,020</t>
  </si>
  <si>
    <t>24</t>
  </si>
  <si>
    <t>25191155R2</t>
  </si>
  <si>
    <t>mykorhizní roztok ECTOVIT</t>
  </si>
  <si>
    <t>-666051073</t>
  </si>
  <si>
    <t>"máčení ectovit 30 g/1 ks stromků, viz příloha D.1"</t>
  </si>
  <si>
    <t>54,60</t>
  </si>
  <si>
    <t>25</t>
  </si>
  <si>
    <t>25191155R3</t>
  </si>
  <si>
    <t>mykorhizní roztok SYMBIVIT</t>
  </si>
  <si>
    <t>620707461</t>
  </si>
  <si>
    <t xml:space="preserve">"máčení  SYMBIVIT 80 g/1 ks stromků, viz příloha D.3.1"</t>
  </si>
  <si>
    <t>22,48</t>
  </si>
  <si>
    <t>7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</si>
  <si>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</si>
  <si>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</si>
  <si>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</si>
  <si>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-971941186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</si>
  <si>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</si>
  <si>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"8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</si>
  <si>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</si>
  <si>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</si>
  <si>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1680</t>
  </si>
  <si>
    <t>4-14-SO02 - 4-14 - SO02</t>
  </si>
  <si>
    <t>1114721016</t>
  </si>
  <si>
    <t>-1408539213</t>
  </si>
  <si>
    <t>"8 g směsi/ m2 (trávy 90 %, byliny 10 %), viz příloha D.1"</t>
  </si>
  <si>
    <t>29,376</t>
  </si>
  <si>
    <t>-1221859461</t>
  </si>
  <si>
    <t>3672</t>
  </si>
  <si>
    <t>153012478</t>
  </si>
  <si>
    <t>328924341</t>
  </si>
  <si>
    <t>-498311788</t>
  </si>
  <si>
    <t>"mulč v tl. 8 - 12 cm, stromy a keře, 0,5 m2/ks, viz příloha D.1"</t>
  </si>
  <si>
    <t>133</t>
  </si>
  <si>
    <t>1935417057</t>
  </si>
  <si>
    <t>"pro stromy a keře, 0,5 m2/ks, viz příloha D.1"</t>
  </si>
  <si>
    <t>19,95</t>
  </si>
  <si>
    <t>-870142310</t>
  </si>
  <si>
    <t>-63048146</t>
  </si>
  <si>
    <t>34*0,100</t>
  </si>
  <si>
    <t>(232)*0,020</t>
  </si>
  <si>
    <t>196333460</t>
  </si>
  <si>
    <t>861743940</t>
  </si>
  <si>
    <t>-1277583276</t>
  </si>
  <si>
    <t>-1822042650</t>
  </si>
  <si>
    <t>34</t>
  </si>
  <si>
    <t>2064754782</t>
  </si>
  <si>
    <t>232</t>
  </si>
  <si>
    <t>-966646202</t>
  </si>
  <si>
    <t>-1173837006</t>
  </si>
  <si>
    <t>-830227926</t>
  </si>
  <si>
    <t>"vysokokmeny se zemním balem, 15 ks, viz příloha D.1"</t>
  </si>
  <si>
    <t>-2133867439</t>
  </si>
  <si>
    <t>"keře krytokořenné, 1074 ks, viz příloha D.1"</t>
  </si>
  <si>
    <t>-1701961138</t>
  </si>
  <si>
    <t>"signální kolík ke stromkům a keřům - kolík ke každé 10. sazenici, vč. materiálu, viz příloha D.1"</t>
  </si>
  <si>
    <t>50251577</t>
  </si>
  <si>
    <t>-876636172</t>
  </si>
  <si>
    <t>102</t>
  </si>
  <si>
    <t>1087152425</t>
  </si>
  <si>
    <t>1954005705</t>
  </si>
  <si>
    <t>232/100</t>
  </si>
  <si>
    <t>-1699898256</t>
  </si>
  <si>
    <t>2,088</t>
  </si>
  <si>
    <t>626010777</t>
  </si>
  <si>
    <t>2*0,030/1000</t>
  </si>
  <si>
    <t>32*0,080/1000</t>
  </si>
  <si>
    <t>10,3/1000</t>
  </si>
  <si>
    <t>-1972732575</t>
  </si>
  <si>
    <t>"hydrogel, stromy, viz příloha D.1"</t>
  </si>
  <si>
    <t>1671242406</t>
  </si>
  <si>
    <t>34*0,180</t>
  </si>
  <si>
    <t>0*0,020</t>
  </si>
  <si>
    <t>-1707970671</t>
  </si>
  <si>
    <t>0,06</t>
  </si>
  <si>
    <t>-702134300</t>
  </si>
  <si>
    <t>2,56</t>
  </si>
  <si>
    <t>SO 01.1 - SO 01.1 Následná péče 1.rok</t>
  </si>
  <si>
    <t>111151231</t>
  </si>
  <si>
    <t>Pokosení trávníku při souvislé ploše přes 1000 do 10000 m2 lučního v rovině nebo svahu do 1:5</t>
  </si>
  <si>
    <t>-1108369526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</si>
  <si>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</si>
  <si>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3 x za sezónu, bez odvozu, viz příloha D.1"</t>
  </si>
  <si>
    <t>3*20014</t>
  </si>
  <si>
    <t>184102111R</t>
  </si>
  <si>
    <t>Doplnění úhynu sazenic všech kategorií a druhů</t>
  </si>
  <si>
    <t>119871824</t>
  </si>
  <si>
    <t>"odhad úhynu (10 %), viz příloha D.1"</t>
  </si>
  <si>
    <t>3142/10</t>
  </si>
  <si>
    <t>982219158</t>
  </si>
  <si>
    <t>"2x ročně, viz příloha D.1"</t>
  </si>
  <si>
    <t>60,96</t>
  </si>
  <si>
    <t>-908282636</t>
  </si>
  <si>
    <t>54,864</t>
  </si>
  <si>
    <t>-1694559249</t>
  </si>
  <si>
    <t>1585300482</t>
  </si>
  <si>
    <t>1893278490</t>
  </si>
  <si>
    <t>Kontrola a oprava oplocení, kontrola zdravotního stavu a oprava úvazků</t>
  </si>
  <si>
    <t>-236694206</t>
  </si>
  <si>
    <t>"2 x za rok, viz příloha D.1"</t>
  </si>
  <si>
    <t>-753528456</t>
  </si>
  <si>
    <t>SO 01.2 - SO 01.2 Následná péče 2.rok</t>
  </si>
  <si>
    <t>924873895</t>
  </si>
  <si>
    <t>"sečení travnatých ploch 2 x za sezónu, bez odvozu, viz příloha D.1"</t>
  </si>
  <si>
    <t>2*20014</t>
  </si>
  <si>
    <t>513616331</t>
  </si>
  <si>
    <t>-1526182981</t>
  </si>
  <si>
    <t>-1955708320</t>
  </si>
  <si>
    <t>1351362981</t>
  </si>
  <si>
    <t>1540270213</t>
  </si>
  <si>
    <t>-768519633</t>
  </si>
  <si>
    <t>741204543</t>
  </si>
  <si>
    <t>220338791</t>
  </si>
  <si>
    <t>SO 01.3 - SO 01.3 Následná péče 3.rok</t>
  </si>
  <si>
    <t>-765044240</t>
  </si>
  <si>
    <t>2092309062</t>
  </si>
  <si>
    <t>184808121</t>
  </si>
  <si>
    <t>Vyvětvení a tvarový ořez dřevin s úpravou koruny s odnesením odpadu na vzdálenost do 200 m a jeho spálením, při výšce stromu přes 3 do 5 m</t>
  </si>
  <si>
    <t>309116133</t>
  </si>
  <si>
    <t>"výchovný řez a vyvětvení soliterních stromů, viz příloha D.1"</t>
  </si>
  <si>
    <t>-57988551</t>
  </si>
  <si>
    <t>1571</t>
  </si>
  <si>
    <t>-892863609</t>
  </si>
  <si>
    <t>235,65</t>
  </si>
  <si>
    <t>-1221663541</t>
  </si>
  <si>
    <t>-1497894952</t>
  </si>
  <si>
    <t>-277935843</t>
  </si>
  <si>
    <t>-997453996</t>
  </si>
  <si>
    <t>-1557101617</t>
  </si>
  <si>
    <t>-1397408416</t>
  </si>
  <si>
    <t>1633479518</t>
  </si>
  <si>
    <t>VON - Vedlejší náklady</t>
  </si>
  <si>
    <t>338950143</t>
  </si>
  <si>
    <t>Osazení dřevěných kůlových konstrukcí svislých Příplatek k cenám jednotlivých kůlů do jam se zadusáním do zeminy, výšky kůlů nad terénem přes 1,0 do 1,5 m</t>
  </si>
  <si>
    <t>-1452970610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</si>
  <si>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</si>
  <si>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05213011R</t>
  </si>
  <si>
    <t>výřezy tyčové odkorněné</t>
  </si>
  <si>
    <t>1464247985</t>
  </si>
  <si>
    <t>"akátové nebo dubové ohradní kůly na hranici pozemku, viz příloha D.1, C.2"</t>
  </si>
  <si>
    <t>10*2*3,14*(0,075*0,075)</t>
  </si>
  <si>
    <t>R01</t>
  </si>
  <si>
    <t>Zařízení staveniště, odstranění zařízení staveniště a úklid</t>
  </si>
  <si>
    <t>soubor</t>
  </si>
  <si>
    <t>897330174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</si>
  <si>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</si>
  <si>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</si>
  <si>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</si>
  <si>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-2042908069</t>
  </si>
  <si>
    <t>"vytyčení hranic pozemků 29 mezníků plast, 1 mezník kam. M2 16x16x80, vytyčení sítí, vytyčení bodů stavby, viz příloha D.1"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</si>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</sst>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25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28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29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3220127.3500000001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33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34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35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3220127.3500000001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676226.73999999999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42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43</v>
      </c>
      <c r="U35" s="48"/>
      <c r="V35" s="48"/>
      <c r="W35" s="48"/>
      <c r="X35" s="50" t="s">
        <v>44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3896354.0899999999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4-14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LBK 4-14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23. 9. 2020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27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46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26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29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47</v>
      </c>
      <c r="D52" s="81"/>
      <c r="E52" s="81"/>
      <c r="F52" s="81"/>
      <c r="G52" s="81"/>
      <c r="H52" s="82"/>
      <c r="I52" s="83" t="s">
        <v>48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49</v>
      </c>
      <c r="AH52" s="81"/>
      <c r="AI52" s="81"/>
      <c r="AJ52" s="81"/>
      <c r="AK52" s="81"/>
      <c r="AL52" s="81"/>
      <c r="AM52" s="81"/>
      <c r="AN52" s="83" t="s">
        <v>50</v>
      </c>
      <c r="AO52" s="81"/>
      <c r="AP52" s="81"/>
      <c r="AQ52" s="85" t="s">
        <v>51</v>
      </c>
      <c r="AR52" s="39"/>
      <c r="AS52" s="86" t="s">
        <v>52</v>
      </c>
      <c r="AT52" s="87" t="s">
        <v>53</v>
      </c>
      <c r="AU52" s="87" t="s">
        <v>54</v>
      </c>
      <c r="AV52" s="87" t="s">
        <v>55</v>
      </c>
      <c r="AW52" s="87" t="s">
        <v>56</v>
      </c>
      <c r="AX52" s="87" t="s">
        <v>57</v>
      </c>
      <c r="AY52" s="87" t="s">
        <v>58</v>
      </c>
      <c r="AZ52" s="87" t="s">
        <v>59</v>
      </c>
      <c r="BA52" s="87" t="s">
        <v>60</v>
      </c>
      <c r="BB52" s="87" t="s">
        <v>61</v>
      </c>
      <c r="BC52" s="87" t="s">
        <v>62</v>
      </c>
      <c r="BD52" s="88" t="s">
        <v>63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64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ROUND(SUM(AG55:AG60),2)</f>
        <v>3220127.3500000001</v>
      </c>
      <c r="AH54" s="95"/>
      <c r="AI54" s="95"/>
      <c r="AJ54" s="95"/>
      <c r="AK54" s="95"/>
      <c r="AL54" s="95"/>
      <c r="AM54" s="95"/>
      <c r="AN54" s="96">
        <f>SUM(AG54,AT54)</f>
        <v>3896354.0899999999</v>
      </c>
      <c r="AO54" s="96"/>
      <c r="AP54" s="96"/>
      <c r="AQ54" s="97" t="s">
        <v>17</v>
      </c>
      <c r="AR54" s="98"/>
      <c r="AS54" s="99">
        <f>ROUND(SUM(AS55:AS60),2)</f>
        <v>0</v>
      </c>
      <c r="AT54" s="100">
        <f>ROUND(SUM(AV54:AW54),2)</f>
        <v>676226.73999999999</v>
      </c>
      <c r="AU54" s="101">
        <f>ROUND(SUM(AU55:AU60),5)</f>
        <v>5133.61859</v>
      </c>
      <c r="AV54" s="100">
        <f>ROUND(AZ54*L29,2)</f>
        <v>676226.73999999999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ROUND(SUM(AZ55:AZ60),2)</f>
        <v>3220127.3500000001</v>
      </c>
      <c r="BA54" s="100">
        <f>ROUND(SUM(BA55:BA60),2)</f>
        <v>0</v>
      </c>
      <c r="BB54" s="100">
        <f>ROUND(SUM(BB55:BB60),2)</f>
        <v>0</v>
      </c>
      <c r="BC54" s="100">
        <f>ROUND(SUM(BC55:BC60),2)</f>
        <v>0</v>
      </c>
      <c r="BD54" s="102">
        <f>ROUND(SUM(BD55:BD60),2)</f>
        <v>0</v>
      </c>
      <c r="BE54" s="6"/>
      <c r="BS54" s="103" t="s">
        <v>65</v>
      </c>
      <c r="BT54" s="103" t="s">
        <v>66</v>
      </c>
      <c r="BU54" s="104" t="s">
        <v>67</v>
      </c>
      <c r="BV54" s="103" t="s">
        <v>68</v>
      </c>
      <c r="BW54" s="103" t="s">
        <v>5</v>
      </c>
      <c r="BX54" s="103" t="s">
        <v>69</v>
      </c>
      <c r="CL54" s="103" t="s">
        <v>17</v>
      </c>
    </row>
    <row r="55" s="7" customFormat="1" ht="16.5" customHeight="1">
      <c r="A55" s="105" t="s">
        <v>70</v>
      </c>
      <c r="B55" s="106"/>
      <c r="C55" s="107"/>
      <c r="D55" s="108" t="s">
        <v>13</v>
      </c>
      <c r="E55" s="108"/>
      <c r="F55" s="108"/>
      <c r="G55" s="108"/>
      <c r="H55" s="108"/>
      <c r="I55" s="109"/>
      <c r="J55" s="108" t="s">
        <v>71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'4-14 - 4-14 - SO01'!J30</f>
        <v>1744686.1000000001</v>
      </c>
      <c r="AH55" s="109"/>
      <c r="AI55" s="109"/>
      <c r="AJ55" s="109"/>
      <c r="AK55" s="109"/>
      <c r="AL55" s="109"/>
      <c r="AM55" s="109"/>
      <c r="AN55" s="110">
        <f>SUM(AG55,AT55)</f>
        <v>2111070.1800000002</v>
      </c>
      <c r="AO55" s="109"/>
      <c r="AP55" s="109"/>
      <c r="AQ55" s="111" t="s">
        <v>72</v>
      </c>
      <c r="AR55" s="112"/>
      <c r="AS55" s="113">
        <v>0</v>
      </c>
      <c r="AT55" s="114">
        <f>ROUND(SUM(AV55:AW55),2)</f>
        <v>366384.08000000002</v>
      </c>
      <c r="AU55" s="115">
        <f>'4-14 - 4-14 - SO01'!P81</f>
        <v>2543.4182020000003</v>
      </c>
      <c r="AV55" s="114">
        <f>'4-14 - 4-14 - SO01'!J33</f>
        <v>366384.08000000002</v>
      </c>
      <c r="AW55" s="114">
        <f>'4-14 - 4-14 - SO01'!J34</f>
        <v>0</v>
      </c>
      <c r="AX55" s="114">
        <f>'4-14 - 4-14 - SO01'!J35</f>
        <v>0</v>
      </c>
      <c r="AY55" s="114">
        <f>'4-14 - 4-14 - SO01'!J36</f>
        <v>0</v>
      </c>
      <c r="AZ55" s="114">
        <f>'4-14 - 4-14 - SO01'!F33</f>
        <v>1744686.1000000001</v>
      </c>
      <c r="BA55" s="114">
        <f>'4-14 - 4-14 - SO01'!F34</f>
        <v>0</v>
      </c>
      <c r="BB55" s="114">
        <f>'4-14 - 4-14 - SO01'!F35</f>
        <v>0</v>
      </c>
      <c r="BC55" s="114">
        <f>'4-14 - 4-14 - SO01'!F36</f>
        <v>0</v>
      </c>
      <c r="BD55" s="116">
        <f>'4-14 - 4-14 - SO01'!F37</f>
        <v>0</v>
      </c>
      <c r="BE55" s="7"/>
      <c r="BT55" s="117" t="s">
        <v>73</v>
      </c>
      <c r="BV55" s="117" t="s">
        <v>68</v>
      </c>
      <c r="BW55" s="117" t="s">
        <v>74</v>
      </c>
      <c r="BX55" s="117" t="s">
        <v>5</v>
      </c>
      <c r="CL55" s="117" t="s">
        <v>17</v>
      </c>
      <c r="CM55" s="117" t="s">
        <v>75</v>
      </c>
    </row>
    <row r="56" s="7" customFormat="1" ht="24.75" customHeight="1">
      <c r="A56" s="105" t="s">
        <v>70</v>
      </c>
      <c r="B56" s="106"/>
      <c r="C56" s="107"/>
      <c r="D56" s="108" t="s">
        <v>76</v>
      </c>
      <c r="E56" s="108"/>
      <c r="F56" s="108"/>
      <c r="G56" s="108"/>
      <c r="H56" s="108"/>
      <c r="I56" s="109"/>
      <c r="J56" s="108" t="s">
        <v>77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'4-14-SO02 - 4-14 - SO02'!J30</f>
        <v>228972.64000000001</v>
      </c>
      <c r="AH56" s="109"/>
      <c r="AI56" s="109"/>
      <c r="AJ56" s="109"/>
      <c r="AK56" s="109"/>
      <c r="AL56" s="109"/>
      <c r="AM56" s="109"/>
      <c r="AN56" s="110">
        <f>SUM(AG56,AT56)</f>
        <v>277056.89000000001</v>
      </c>
      <c r="AO56" s="109"/>
      <c r="AP56" s="109"/>
      <c r="AQ56" s="111" t="s">
        <v>72</v>
      </c>
      <c r="AR56" s="112"/>
      <c r="AS56" s="113">
        <v>0</v>
      </c>
      <c r="AT56" s="114">
        <f>ROUND(SUM(AV56:AW56),2)</f>
        <v>48084.25</v>
      </c>
      <c r="AU56" s="115">
        <f>'4-14-SO02 - 4-14 - SO02'!P79</f>
        <v>214.78094899999996</v>
      </c>
      <c r="AV56" s="114">
        <f>'4-14-SO02 - 4-14 - SO02'!J33</f>
        <v>48084.25</v>
      </c>
      <c r="AW56" s="114">
        <f>'4-14-SO02 - 4-14 - SO02'!J34</f>
        <v>0</v>
      </c>
      <c r="AX56" s="114">
        <f>'4-14-SO02 - 4-14 - SO02'!J35</f>
        <v>0</v>
      </c>
      <c r="AY56" s="114">
        <f>'4-14-SO02 - 4-14 - SO02'!J36</f>
        <v>0</v>
      </c>
      <c r="AZ56" s="114">
        <f>'4-14-SO02 - 4-14 - SO02'!F33</f>
        <v>228972.64000000001</v>
      </c>
      <c r="BA56" s="114">
        <f>'4-14-SO02 - 4-14 - SO02'!F34</f>
        <v>0</v>
      </c>
      <c r="BB56" s="114">
        <f>'4-14-SO02 - 4-14 - SO02'!F35</f>
        <v>0</v>
      </c>
      <c r="BC56" s="114">
        <f>'4-14-SO02 - 4-14 - SO02'!F36</f>
        <v>0</v>
      </c>
      <c r="BD56" s="116">
        <f>'4-14-SO02 - 4-14 - SO02'!F37</f>
        <v>0</v>
      </c>
      <c r="BE56" s="7"/>
      <c r="BT56" s="117" t="s">
        <v>73</v>
      </c>
      <c r="BV56" s="117" t="s">
        <v>68</v>
      </c>
      <c r="BW56" s="117" t="s">
        <v>78</v>
      </c>
      <c r="BX56" s="117" t="s">
        <v>5</v>
      </c>
      <c r="CL56" s="117" t="s">
        <v>17</v>
      </c>
      <c r="CM56" s="117" t="s">
        <v>75</v>
      </c>
    </row>
    <row r="57" s="7" customFormat="1" ht="24.75" customHeight="1">
      <c r="A57" s="105" t="s">
        <v>70</v>
      </c>
      <c r="B57" s="106"/>
      <c r="C57" s="107"/>
      <c r="D57" s="108" t="s">
        <v>79</v>
      </c>
      <c r="E57" s="108"/>
      <c r="F57" s="108"/>
      <c r="G57" s="108"/>
      <c r="H57" s="108"/>
      <c r="I57" s="109"/>
      <c r="J57" s="108" t="s">
        <v>80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 01.1 - SO 01.1 Následn...'!J30</f>
        <v>393687.29999999999</v>
      </c>
      <c r="AH57" s="109"/>
      <c r="AI57" s="109"/>
      <c r="AJ57" s="109"/>
      <c r="AK57" s="109"/>
      <c r="AL57" s="109"/>
      <c r="AM57" s="109"/>
      <c r="AN57" s="110">
        <f>SUM(AG57,AT57)</f>
        <v>476361.63</v>
      </c>
      <c r="AO57" s="109"/>
      <c r="AP57" s="109"/>
      <c r="AQ57" s="111" t="s">
        <v>72</v>
      </c>
      <c r="AR57" s="112"/>
      <c r="AS57" s="113">
        <v>0</v>
      </c>
      <c r="AT57" s="114">
        <f>ROUND(SUM(AV57:AW57),2)</f>
        <v>82674.330000000002</v>
      </c>
      <c r="AU57" s="115">
        <f>'SO 01.1 - SO 01.1 Následn...'!P79</f>
        <v>752.41998000000001</v>
      </c>
      <c r="AV57" s="114">
        <f>'SO 01.1 - SO 01.1 Následn...'!J33</f>
        <v>82674.330000000002</v>
      </c>
      <c r="AW57" s="114">
        <f>'SO 01.1 - SO 01.1 Následn...'!J34</f>
        <v>0</v>
      </c>
      <c r="AX57" s="114">
        <f>'SO 01.1 - SO 01.1 Následn...'!J35</f>
        <v>0</v>
      </c>
      <c r="AY57" s="114">
        <f>'SO 01.1 - SO 01.1 Následn...'!J36</f>
        <v>0</v>
      </c>
      <c r="AZ57" s="114">
        <f>'SO 01.1 - SO 01.1 Následn...'!F33</f>
        <v>393687.29999999999</v>
      </c>
      <c r="BA57" s="114">
        <f>'SO 01.1 - SO 01.1 Následn...'!F34</f>
        <v>0</v>
      </c>
      <c r="BB57" s="114">
        <f>'SO 01.1 - SO 01.1 Následn...'!F35</f>
        <v>0</v>
      </c>
      <c r="BC57" s="114">
        <f>'SO 01.1 - SO 01.1 Následn...'!F36</f>
        <v>0</v>
      </c>
      <c r="BD57" s="116">
        <f>'SO 01.1 - SO 01.1 Následn...'!F37</f>
        <v>0</v>
      </c>
      <c r="BE57" s="7"/>
      <c r="BT57" s="117" t="s">
        <v>73</v>
      </c>
      <c r="BV57" s="117" t="s">
        <v>68</v>
      </c>
      <c r="BW57" s="117" t="s">
        <v>81</v>
      </c>
      <c r="BX57" s="117" t="s">
        <v>5</v>
      </c>
      <c r="CL57" s="117" t="s">
        <v>17</v>
      </c>
      <c r="CM57" s="117" t="s">
        <v>75</v>
      </c>
    </row>
    <row r="58" s="7" customFormat="1" ht="24.75" customHeight="1">
      <c r="A58" s="105" t="s">
        <v>70</v>
      </c>
      <c r="B58" s="106"/>
      <c r="C58" s="107"/>
      <c r="D58" s="108" t="s">
        <v>82</v>
      </c>
      <c r="E58" s="108"/>
      <c r="F58" s="108"/>
      <c r="G58" s="108"/>
      <c r="H58" s="108"/>
      <c r="I58" s="109"/>
      <c r="J58" s="108" t="s">
        <v>83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'SO 01.2 - SO 01.2 Následn...'!J30</f>
        <v>345253.41999999998</v>
      </c>
      <c r="AH58" s="109"/>
      <c r="AI58" s="109"/>
      <c r="AJ58" s="109"/>
      <c r="AK58" s="109"/>
      <c r="AL58" s="109"/>
      <c r="AM58" s="109"/>
      <c r="AN58" s="110">
        <f>SUM(AG58,AT58)</f>
        <v>417756.64000000001</v>
      </c>
      <c r="AO58" s="109"/>
      <c r="AP58" s="109"/>
      <c r="AQ58" s="111" t="s">
        <v>72</v>
      </c>
      <c r="AR58" s="112"/>
      <c r="AS58" s="113">
        <v>0</v>
      </c>
      <c r="AT58" s="114">
        <f>ROUND(SUM(AV58:AW58),2)</f>
        <v>72503.220000000001</v>
      </c>
      <c r="AU58" s="115">
        <f>'SO 01.2 - SO 01.2 Následn...'!P79</f>
        <v>652.34997999999996</v>
      </c>
      <c r="AV58" s="114">
        <f>'SO 01.2 - SO 01.2 Následn...'!J33</f>
        <v>72503.220000000001</v>
      </c>
      <c r="AW58" s="114">
        <f>'SO 01.2 - SO 01.2 Následn...'!J34</f>
        <v>0</v>
      </c>
      <c r="AX58" s="114">
        <f>'SO 01.2 - SO 01.2 Následn...'!J35</f>
        <v>0</v>
      </c>
      <c r="AY58" s="114">
        <f>'SO 01.2 - SO 01.2 Následn...'!J36</f>
        <v>0</v>
      </c>
      <c r="AZ58" s="114">
        <f>'SO 01.2 - SO 01.2 Následn...'!F33</f>
        <v>345253.41999999998</v>
      </c>
      <c r="BA58" s="114">
        <f>'SO 01.2 - SO 01.2 Následn...'!F34</f>
        <v>0</v>
      </c>
      <c r="BB58" s="114">
        <f>'SO 01.2 - SO 01.2 Následn...'!F35</f>
        <v>0</v>
      </c>
      <c r="BC58" s="114">
        <f>'SO 01.2 - SO 01.2 Následn...'!F36</f>
        <v>0</v>
      </c>
      <c r="BD58" s="116">
        <f>'SO 01.2 - SO 01.2 Následn...'!F37</f>
        <v>0</v>
      </c>
      <c r="BE58" s="7"/>
      <c r="BT58" s="117" t="s">
        <v>73</v>
      </c>
      <c r="BV58" s="117" t="s">
        <v>68</v>
      </c>
      <c r="BW58" s="117" t="s">
        <v>84</v>
      </c>
      <c r="BX58" s="117" t="s">
        <v>5</v>
      </c>
      <c r="CL58" s="117" t="s">
        <v>17</v>
      </c>
      <c r="CM58" s="117" t="s">
        <v>75</v>
      </c>
    </row>
    <row r="59" s="7" customFormat="1" ht="24.75" customHeight="1">
      <c r="A59" s="105" t="s">
        <v>70</v>
      </c>
      <c r="B59" s="106"/>
      <c r="C59" s="107"/>
      <c r="D59" s="108" t="s">
        <v>85</v>
      </c>
      <c r="E59" s="108"/>
      <c r="F59" s="108"/>
      <c r="G59" s="108"/>
      <c r="H59" s="108"/>
      <c r="I59" s="109"/>
      <c r="J59" s="108" t="s">
        <v>86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'SO 01.3 - SO 01.3 Následn...'!J30</f>
        <v>491086.41999999998</v>
      </c>
      <c r="AH59" s="109"/>
      <c r="AI59" s="109"/>
      <c r="AJ59" s="109"/>
      <c r="AK59" s="109"/>
      <c r="AL59" s="109"/>
      <c r="AM59" s="109"/>
      <c r="AN59" s="110">
        <f>SUM(AG59,AT59)</f>
        <v>594214.56999999995</v>
      </c>
      <c r="AO59" s="109"/>
      <c r="AP59" s="109"/>
      <c r="AQ59" s="111" t="s">
        <v>72</v>
      </c>
      <c r="AR59" s="112"/>
      <c r="AS59" s="113">
        <v>0</v>
      </c>
      <c r="AT59" s="114">
        <f>ROUND(SUM(AV59:AW59),2)</f>
        <v>103128.14999999999</v>
      </c>
      <c r="AU59" s="115">
        <f>'SO 01.3 - SO 01.3 Následn...'!P79</f>
        <v>963.50948000000005</v>
      </c>
      <c r="AV59" s="114">
        <f>'SO 01.3 - SO 01.3 Následn...'!J33</f>
        <v>103128.14999999999</v>
      </c>
      <c r="AW59" s="114">
        <f>'SO 01.3 - SO 01.3 Následn...'!J34</f>
        <v>0</v>
      </c>
      <c r="AX59" s="114">
        <f>'SO 01.3 - SO 01.3 Následn...'!J35</f>
        <v>0</v>
      </c>
      <c r="AY59" s="114">
        <f>'SO 01.3 - SO 01.3 Následn...'!J36</f>
        <v>0</v>
      </c>
      <c r="AZ59" s="114">
        <f>'SO 01.3 - SO 01.3 Následn...'!F33</f>
        <v>491086.41999999998</v>
      </c>
      <c r="BA59" s="114">
        <f>'SO 01.3 - SO 01.3 Následn...'!F34</f>
        <v>0</v>
      </c>
      <c r="BB59" s="114">
        <f>'SO 01.3 - SO 01.3 Následn...'!F35</f>
        <v>0</v>
      </c>
      <c r="BC59" s="114">
        <f>'SO 01.3 - SO 01.3 Následn...'!F36</f>
        <v>0</v>
      </c>
      <c r="BD59" s="116">
        <f>'SO 01.3 - SO 01.3 Následn...'!F37</f>
        <v>0</v>
      </c>
      <c r="BE59" s="7"/>
      <c r="BT59" s="117" t="s">
        <v>73</v>
      </c>
      <c r="BV59" s="117" t="s">
        <v>68</v>
      </c>
      <c r="BW59" s="117" t="s">
        <v>87</v>
      </c>
      <c r="BX59" s="117" t="s">
        <v>5</v>
      </c>
      <c r="CL59" s="117" t="s">
        <v>17</v>
      </c>
      <c r="CM59" s="117" t="s">
        <v>75</v>
      </c>
    </row>
    <row r="60" s="7" customFormat="1" ht="16.5" customHeight="1">
      <c r="A60" s="105" t="s">
        <v>70</v>
      </c>
      <c r="B60" s="106"/>
      <c r="C60" s="107"/>
      <c r="D60" s="108" t="s">
        <v>88</v>
      </c>
      <c r="E60" s="108"/>
      <c r="F60" s="108"/>
      <c r="G60" s="108"/>
      <c r="H60" s="108"/>
      <c r="I60" s="109"/>
      <c r="J60" s="108" t="s">
        <v>89</v>
      </c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10">
        <f>'VON - Vedlejší náklady'!J30</f>
        <v>16441.470000000001</v>
      </c>
      <c r="AH60" s="109"/>
      <c r="AI60" s="109"/>
      <c r="AJ60" s="109"/>
      <c r="AK60" s="109"/>
      <c r="AL60" s="109"/>
      <c r="AM60" s="109"/>
      <c r="AN60" s="110">
        <f>SUM(AG60,AT60)</f>
        <v>19894.18</v>
      </c>
      <c r="AO60" s="109"/>
      <c r="AP60" s="109"/>
      <c r="AQ60" s="111" t="s">
        <v>72</v>
      </c>
      <c r="AR60" s="112"/>
      <c r="AS60" s="118">
        <v>0</v>
      </c>
      <c r="AT60" s="119">
        <f>ROUND(SUM(AV60:AW60),2)</f>
        <v>3452.71</v>
      </c>
      <c r="AU60" s="120">
        <f>'VON - Vedlejší náklady'!P79</f>
        <v>7.1399999999999997</v>
      </c>
      <c r="AV60" s="119">
        <f>'VON - Vedlejší náklady'!J33</f>
        <v>3452.71</v>
      </c>
      <c r="AW60" s="119">
        <f>'VON - Vedlejší náklady'!J34</f>
        <v>0</v>
      </c>
      <c r="AX60" s="119">
        <f>'VON - Vedlejší náklady'!J35</f>
        <v>0</v>
      </c>
      <c r="AY60" s="119">
        <f>'VON - Vedlejší náklady'!J36</f>
        <v>0</v>
      </c>
      <c r="AZ60" s="119">
        <f>'VON - Vedlejší náklady'!F33</f>
        <v>16441.470000000001</v>
      </c>
      <c r="BA60" s="119">
        <f>'VON - Vedlejší náklady'!F34</f>
        <v>0</v>
      </c>
      <c r="BB60" s="119">
        <f>'VON - Vedlejší náklady'!F35</f>
        <v>0</v>
      </c>
      <c r="BC60" s="119">
        <f>'VON - Vedlejší náklady'!F36</f>
        <v>0</v>
      </c>
      <c r="BD60" s="121">
        <f>'VON - Vedlejší náklady'!F37</f>
        <v>0</v>
      </c>
      <c r="BE60" s="7"/>
      <c r="BT60" s="117" t="s">
        <v>73</v>
      </c>
      <c r="BV60" s="117" t="s">
        <v>68</v>
      </c>
      <c r="BW60" s="117" t="s">
        <v>90</v>
      </c>
      <c r="BX60" s="117" t="s">
        <v>5</v>
      </c>
      <c r="CL60" s="117" t="s">
        <v>17</v>
      </c>
      <c r="CM60" s="117" t="s">
        <v>75</v>
      </c>
    </row>
    <row r="6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9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="2" customFormat="1" ht="6.96" customHeight="1">
      <c r="A62" s="3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sheet="1" formatColumns="0" formatRows="0" objects="1" scenarios="1" spinCount="100000" saltValue="08E7sBRHLBwSE1jcrt0IDTnuDrrn5baC548yrhrycNkjh4y3xOGx0o4Th72YUOuaMKWxIMa/9G8Y8K2KeBxUDw==" hashValue="88vT6ANXd+9HS/mAwNGzHefc+5dRg2mWArhxY9WpQ/5NHHJZTIq+85/llZxsNEUbNG/x6iSQ6g8Ael+9jXjGQQ==" algorithmName="SHA-512" password="CC35"/>
  <mergeCells count="60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4-14 - 4-14 - SO01'!C2" display="/"/>
    <hyperlink ref="A56" location="'4-14-SO02 - 4-14 - SO02'!C2" display="/"/>
    <hyperlink ref="A57" location="'SO 01.1 - SO 01.1 Následn...'!C2" display="/"/>
    <hyperlink ref="A58" location="'SO 01.2 - SO 01.2 Následn...'!C2" display="/"/>
    <hyperlink ref="A59" location="'SO 01.3 - SO 01.3 Následn...'!C2" display="/"/>
    <hyperlink ref="A60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93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ROUND(J81, 2)</f>
        <v>1744686.1000000001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ROUND((SUM(BE81:BE184)),  2)</f>
        <v>1744686.1000000001</v>
      </c>
      <c r="G33" s="33"/>
      <c r="H33" s="33"/>
      <c r="I33" s="142">
        <v>0.20999999999999999</v>
      </c>
      <c r="J33" s="141">
        <f>ROUND(((SUM(BE81:BE184))*I33),  2)</f>
        <v>366384.08000000002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ROUND((SUM(BF81:BF184)),  2)</f>
        <v>0</v>
      </c>
      <c r="G34" s="33"/>
      <c r="H34" s="33"/>
      <c r="I34" s="142">
        <v>0.14999999999999999</v>
      </c>
      <c r="J34" s="141">
        <f>ROUND(((SUM(BF81:BF184))*I34),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ROUND((SUM(BG81:BG184)),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ROUND((SUM(BH81:BH184)),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ROUND((SUM(BI81:BI184)),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2111070.1800000002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4-14 - 4-14 - SO01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J81</f>
        <v>1744686.1000000001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9" customFormat="1" ht="24.96" customHeight="1">
      <c r="A60" s="9"/>
      <c r="B60" s="159"/>
      <c r="C60" s="160"/>
      <c r="D60" s="161" t="s">
        <v>98</v>
      </c>
      <c r="E60" s="162"/>
      <c r="F60" s="162"/>
      <c r="G60" s="162"/>
      <c r="H60" s="162"/>
      <c r="I60" s="162"/>
      <c r="J60" s="163">
        <f>J114</f>
        <v>1210469.1400000001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99</v>
      </c>
      <c r="E61" s="168"/>
      <c r="F61" s="168"/>
      <c r="G61" s="168"/>
      <c r="H61" s="168"/>
      <c r="I61" s="168"/>
      <c r="J61" s="169">
        <f>J115</f>
        <v>1210469.1400000001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2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2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="2" customFormat="1" ht="6.96" customHeight="1">
      <c r="A67" s="33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24.96" customHeight="1">
      <c r="A68" s="33"/>
      <c r="B68" s="34"/>
      <c r="C68" s="24" t="s">
        <v>100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154" t="str">
        <f>E7</f>
        <v>LBK 4-14</v>
      </c>
      <c r="F71" s="30"/>
      <c r="G71" s="30"/>
      <c r="H71" s="30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92</v>
      </c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63" t="str">
        <f>E9</f>
        <v>4-14 - 4-14 - SO01</v>
      </c>
      <c r="F73" s="35"/>
      <c r="G73" s="35"/>
      <c r="H73" s="35"/>
      <c r="I73" s="35"/>
      <c r="J73" s="35"/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19</v>
      </c>
      <c r="D75" s="35"/>
      <c r="E75" s="35"/>
      <c r="F75" s="27" t="str">
        <f>F12</f>
        <v xml:space="preserve"> </v>
      </c>
      <c r="G75" s="35"/>
      <c r="H75" s="35"/>
      <c r="I75" s="30" t="s">
        <v>21</v>
      </c>
      <c r="J75" s="66" t="str">
        <f>IF(J12="","",J12)</f>
        <v>23. 9. 2020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5.15" customHeight="1">
      <c r="A77" s="33"/>
      <c r="B77" s="34"/>
      <c r="C77" s="30" t="s">
        <v>23</v>
      </c>
      <c r="D77" s="35"/>
      <c r="E77" s="35"/>
      <c r="F77" s="27" t="str">
        <f>E15</f>
        <v xml:space="preserve"> </v>
      </c>
      <c r="G77" s="35"/>
      <c r="H77" s="35"/>
      <c r="I77" s="30" t="s">
        <v>27</v>
      </c>
      <c r="J77" s="31" t="str">
        <f>E21</f>
        <v xml:space="preserve"> </v>
      </c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26</v>
      </c>
      <c r="D78" s="35"/>
      <c r="E78" s="35"/>
      <c r="F78" s="27" t="str">
        <f>IF(E18="","",E18)</f>
        <v xml:space="preserve"> </v>
      </c>
      <c r="G78" s="35"/>
      <c r="H78" s="35"/>
      <c r="I78" s="30" t="s">
        <v>29</v>
      </c>
      <c r="J78" s="31" t="str">
        <f>E24</f>
        <v xml:space="preserve"> </v>
      </c>
      <c r="K78" s="35"/>
      <c r="L78" s="12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0.32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2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11" customFormat="1" ht="29.28" customHeight="1">
      <c r="A80" s="171"/>
      <c r="B80" s="172"/>
      <c r="C80" s="173" t="s">
        <v>101</v>
      </c>
      <c r="D80" s="174" t="s">
        <v>51</v>
      </c>
      <c r="E80" s="174" t="s">
        <v>47</v>
      </c>
      <c r="F80" s="174" t="s">
        <v>48</v>
      </c>
      <c r="G80" s="174" t="s">
        <v>102</v>
      </c>
      <c r="H80" s="174" t="s">
        <v>103</v>
      </c>
      <c r="I80" s="174" t="s">
        <v>104</v>
      </c>
      <c r="J80" s="174" t="s">
        <v>96</v>
      </c>
      <c r="K80" s="175" t="s">
        <v>105</v>
      </c>
      <c r="L80" s="176"/>
      <c r="M80" s="86" t="s">
        <v>17</v>
      </c>
      <c r="N80" s="87" t="s">
        <v>36</v>
      </c>
      <c r="O80" s="87" t="s">
        <v>106</v>
      </c>
      <c r="P80" s="87" t="s">
        <v>107</v>
      </c>
      <c r="Q80" s="87" t="s">
        <v>108</v>
      </c>
      <c r="R80" s="87" t="s">
        <v>109</v>
      </c>
      <c r="S80" s="87" t="s">
        <v>110</v>
      </c>
      <c r="T80" s="88" t="s">
        <v>111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3"/>
      <c r="B81" s="34"/>
      <c r="C81" s="93" t="s">
        <v>112</v>
      </c>
      <c r="D81" s="35"/>
      <c r="E81" s="35"/>
      <c r="F81" s="35"/>
      <c r="G81" s="35"/>
      <c r="H81" s="35"/>
      <c r="I81" s="35"/>
      <c r="J81" s="177">
        <f>BK81</f>
        <v>1744686.1000000001</v>
      </c>
      <c r="K81" s="35"/>
      <c r="L81" s="39"/>
      <c r="M81" s="89"/>
      <c r="N81" s="178"/>
      <c r="O81" s="90"/>
      <c r="P81" s="179">
        <f>P82+SUM(P83:P114)</f>
        <v>2543.4182020000003</v>
      </c>
      <c r="Q81" s="90"/>
      <c r="R81" s="179">
        <f>R82+SUM(R83:R114)</f>
        <v>84.969719999999995</v>
      </c>
      <c r="S81" s="90"/>
      <c r="T81" s="180">
        <f>T82+SUM(T83:T114)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65</v>
      </c>
      <c r="AU81" s="18" t="s">
        <v>97</v>
      </c>
      <c r="BK81" s="181">
        <f>BK82+SUM(BK83:BK114)</f>
        <v>1744686.1000000001</v>
      </c>
    </row>
    <row r="82" s="2" customFormat="1" ht="24.15" customHeight="1">
      <c r="A82" s="33"/>
      <c r="B82" s="34"/>
      <c r="C82" s="182" t="s">
        <v>113</v>
      </c>
      <c r="D82" s="182" t="s">
        <v>114</v>
      </c>
      <c r="E82" s="183" t="s">
        <v>115</v>
      </c>
      <c r="F82" s="184" t="s">
        <v>116</v>
      </c>
      <c r="G82" s="185" t="s">
        <v>117</v>
      </c>
      <c r="H82" s="186">
        <v>20014</v>
      </c>
      <c r="I82" s="187">
        <v>4.3399999999999999</v>
      </c>
      <c r="J82" s="187">
        <f>ROUND(I82*H82,2)</f>
        <v>86860.759999999995</v>
      </c>
      <c r="K82" s="184" t="s">
        <v>118</v>
      </c>
      <c r="L82" s="39"/>
      <c r="M82" s="188" t="s">
        <v>17</v>
      </c>
      <c r="N82" s="189" t="s">
        <v>37</v>
      </c>
      <c r="O82" s="190">
        <v>0.0050000000000000001</v>
      </c>
      <c r="P82" s="190">
        <f>O82*H82</f>
        <v>100.07000000000001</v>
      </c>
      <c r="Q82" s="190">
        <v>0</v>
      </c>
      <c r="R82" s="190">
        <f>Q82*H82</f>
        <v>0</v>
      </c>
      <c r="S82" s="190">
        <v>0</v>
      </c>
      <c r="T82" s="191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92" t="s">
        <v>119</v>
      </c>
      <c r="AT82" s="192" t="s">
        <v>114</v>
      </c>
      <c r="AU82" s="192" t="s">
        <v>66</v>
      </c>
      <c r="AY82" s="18" t="s">
        <v>120</v>
      </c>
      <c r="BE82" s="193">
        <f>IF(N82="základní",J82,0)</f>
        <v>86860.759999999995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8" t="s">
        <v>73</v>
      </c>
      <c r="BK82" s="193">
        <f>ROUND(I82*H82,2)</f>
        <v>86860.759999999995</v>
      </c>
      <c r="BL82" s="18" t="s">
        <v>119</v>
      </c>
      <c r="BM82" s="192" t="s">
        <v>121</v>
      </c>
    </row>
    <row r="83" s="2" customFormat="1">
      <c r="A83" s="33"/>
      <c r="B83" s="34"/>
      <c r="C83" s="35"/>
      <c r="D83" s="194" t="s">
        <v>122</v>
      </c>
      <c r="E83" s="35"/>
      <c r="F83" s="195" t="s">
        <v>123</v>
      </c>
      <c r="G83" s="35"/>
      <c r="H83" s="35"/>
      <c r="I83" s="35"/>
      <c r="J83" s="35"/>
      <c r="K83" s="35"/>
      <c r="L83" s="39"/>
      <c r="M83" s="196"/>
      <c r="N83" s="197"/>
      <c r="O83" s="78"/>
      <c r="P83" s="78"/>
      <c r="Q83" s="78"/>
      <c r="R83" s="78"/>
      <c r="S83" s="78"/>
      <c r="T83" s="79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122</v>
      </c>
      <c r="AU83" s="18" t="s">
        <v>66</v>
      </c>
    </row>
    <row r="84" s="2" customFormat="1" ht="14.4" customHeight="1">
      <c r="A84" s="33"/>
      <c r="B84" s="34"/>
      <c r="C84" s="198" t="s">
        <v>124</v>
      </c>
      <c r="D84" s="198" t="s">
        <v>125</v>
      </c>
      <c r="E84" s="199" t="s">
        <v>126</v>
      </c>
      <c r="F84" s="200" t="s">
        <v>127</v>
      </c>
      <c r="G84" s="201" t="s">
        <v>128</v>
      </c>
      <c r="H84" s="202">
        <v>160.11000000000001</v>
      </c>
      <c r="I84" s="203">
        <v>750</v>
      </c>
      <c r="J84" s="203">
        <f>ROUND(I84*H84,2)</f>
        <v>120082.5</v>
      </c>
      <c r="K84" s="200" t="s">
        <v>17</v>
      </c>
      <c r="L84" s="204"/>
      <c r="M84" s="205" t="s">
        <v>17</v>
      </c>
      <c r="N84" s="206" t="s">
        <v>37</v>
      </c>
      <c r="O84" s="190">
        <v>0</v>
      </c>
      <c r="P84" s="190">
        <f>O84*H84</f>
        <v>0</v>
      </c>
      <c r="Q84" s="190">
        <v>0.001</v>
      </c>
      <c r="R84" s="190">
        <f>Q84*H84</f>
        <v>0.16011000000000003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129</v>
      </c>
      <c r="AT84" s="192" t="s">
        <v>125</v>
      </c>
      <c r="AU84" s="192" t="s">
        <v>66</v>
      </c>
      <c r="AY84" s="18" t="s">
        <v>120</v>
      </c>
      <c r="BE84" s="193">
        <f>IF(N84="základní",J84,0)</f>
        <v>120082.5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120082.5</v>
      </c>
      <c r="BL84" s="18" t="s">
        <v>119</v>
      </c>
      <c r="BM84" s="192" t="s">
        <v>130</v>
      </c>
    </row>
    <row r="85" s="2" customFormat="1" ht="14.4" customHeight="1">
      <c r="A85" s="33"/>
      <c r="B85" s="34"/>
      <c r="C85" s="182" t="s">
        <v>73</v>
      </c>
      <c r="D85" s="182" t="s">
        <v>114</v>
      </c>
      <c r="E85" s="183" t="s">
        <v>131</v>
      </c>
      <c r="F85" s="184" t="s">
        <v>132</v>
      </c>
      <c r="G85" s="185" t="s">
        <v>117</v>
      </c>
      <c r="H85" s="186">
        <v>18299</v>
      </c>
      <c r="I85" s="187">
        <v>2.1099999999999999</v>
      </c>
      <c r="J85" s="187">
        <f>ROUND(I85*H85,2)</f>
        <v>38610.889999999999</v>
      </c>
      <c r="K85" s="184" t="s">
        <v>118</v>
      </c>
      <c r="L85" s="39"/>
      <c r="M85" s="188" t="s">
        <v>17</v>
      </c>
      <c r="N85" s="189" t="s">
        <v>37</v>
      </c>
      <c r="O85" s="190">
        <v>0.0030000000000000001</v>
      </c>
      <c r="P85" s="190">
        <f>O85*H85</f>
        <v>54.896999999999998</v>
      </c>
      <c r="Q85" s="190">
        <v>0</v>
      </c>
      <c r="R85" s="190">
        <f>Q85*H85</f>
        <v>0</v>
      </c>
      <c r="S85" s="190">
        <v>0</v>
      </c>
      <c r="T85" s="191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2" t="s">
        <v>119</v>
      </c>
      <c r="AT85" s="192" t="s">
        <v>114</v>
      </c>
      <c r="AU85" s="192" t="s">
        <v>66</v>
      </c>
      <c r="AY85" s="18" t="s">
        <v>120</v>
      </c>
      <c r="BE85" s="193">
        <f>IF(N85="základní",J85,0)</f>
        <v>38610.889999999999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18" t="s">
        <v>73</v>
      </c>
      <c r="BK85" s="193">
        <f>ROUND(I85*H85,2)</f>
        <v>38610.889999999999</v>
      </c>
      <c r="BL85" s="18" t="s">
        <v>119</v>
      </c>
      <c r="BM85" s="192" t="s">
        <v>133</v>
      </c>
    </row>
    <row r="86" s="2" customFormat="1">
      <c r="A86" s="33"/>
      <c r="B86" s="34"/>
      <c r="C86" s="35"/>
      <c r="D86" s="194" t="s">
        <v>122</v>
      </c>
      <c r="E86" s="35"/>
      <c r="F86" s="195" t="s">
        <v>134</v>
      </c>
      <c r="G86" s="35"/>
      <c r="H86" s="35"/>
      <c r="I86" s="35"/>
      <c r="J86" s="35"/>
      <c r="K86" s="35"/>
      <c r="L86" s="39"/>
      <c r="M86" s="196"/>
      <c r="N86" s="197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122</v>
      </c>
      <c r="AU86" s="18" t="s">
        <v>66</v>
      </c>
    </row>
    <row r="87" s="12" customFormat="1">
      <c r="A87" s="12"/>
      <c r="B87" s="207"/>
      <c r="C87" s="208"/>
      <c r="D87" s="194" t="s">
        <v>135</v>
      </c>
      <c r="E87" s="209" t="s">
        <v>17</v>
      </c>
      <c r="F87" s="210" t="s">
        <v>136</v>
      </c>
      <c r="G87" s="208"/>
      <c r="H87" s="209" t="s">
        <v>17</v>
      </c>
      <c r="I87" s="208"/>
      <c r="J87" s="208"/>
      <c r="K87" s="208"/>
      <c r="L87" s="211"/>
      <c r="M87" s="212"/>
      <c r="N87" s="213"/>
      <c r="O87" s="213"/>
      <c r="P87" s="213"/>
      <c r="Q87" s="213"/>
      <c r="R87" s="213"/>
      <c r="S87" s="213"/>
      <c r="T87" s="21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5" t="s">
        <v>135</v>
      </c>
      <c r="AU87" s="215" t="s">
        <v>66</v>
      </c>
      <c r="AV87" s="12" t="s">
        <v>73</v>
      </c>
      <c r="AW87" s="12" t="s">
        <v>28</v>
      </c>
      <c r="AX87" s="12" t="s">
        <v>66</v>
      </c>
      <c r="AY87" s="215" t="s">
        <v>120</v>
      </c>
    </row>
    <row r="88" s="13" customFormat="1">
      <c r="A88" s="13"/>
      <c r="B88" s="216"/>
      <c r="C88" s="217"/>
      <c r="D88" s="194" t="s">
        <v>135</v>
      </c>
      <c r="E88" s="218" t="s">
        <v>17</v>
      </c>
      <c r="F88" s="219" t="s">
        <v>137</v>
      </c>
      <c r="G88" s="217"/>
      <c r="H88" s="220">
        <v>18299</v>
      </c>
      <c r="I88" s="217"/>
      <c r="J88" s="217"/>
      <c r="K88" s="217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135</v>
      </c>
      <c r="AU88" s="225" t="s">
        <v>66</v>
      </c>
      <c r="AV88" s="13" t="s">
        <v>75</v>
      </c>
      <c r="AW88" s="13" t="s">
        <v>28</v>
      </c>
      <c r="AX88" s="13" t="s">
        <v>73</v>
      </c>
      <c r="AY88" s="225" t="s">
        <v>120</v>
      </c>
    </row>
    <row r="89" s="2" customFormat="1" ht="14.4" customHeight="1">
      <c r="A89" s="33"/>
      <c r="B89" s="34"/>
      <c r="C89" s="182" t="s">
        <v>75</v>
      </c>
      <c r="D89" s="182" t="s">
        <v>114</v>
      </c>
      <c r="E89" s="183" t="s">
        <v>138</v>
      </c>
      <c r="F89" s="184" t="s">
        <v>139</v>
      </c>
      <c r="G89" s="185" t="s">
        <v>117</v>
      </c>
      <c r="H89" s="186">
        <v>18299</v>
      </c>
      <c r="I89" s="187">
        <v>0.65000000000000002</v>
      </c>
      <c r="J89" s="187">
        <f>ROUND(I89*H89,2)</f>
        <v>11894.35</v>
      </c>
      <c r="K89" s="184" t="s">
        <v>118</v>
      </c>
      <c r="L89" s="39"/>
      <c r="M89" s="188" t="s">
        <v>17</v>
      </c>
      <c r="N89" s="189" t="s">
        <v>37</v>
      </c>
      <c r="O89" s="190">
        <v>0.001</v>
      </c>
      <c r="P89" s="190">
        <f>O89*H89</f>
        <v>18.298999999999999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2" t="s">
        <v>119</v>
      </c>
      <c r="AT89" s="192" t="s">
        <v>114</v>
      </c>
      <c r="AU89" s="192" t="s">
        <v>66</v>
      </c>
      <c r="AY89" s="18" t="s">
        <v>120</v>
      </c>
      <c r="BE89" s="193">
        <f>IF(N89="základní",J89,0)</f>
        <v>11894.35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8" t="s">
        <v>73</v>
      </c>
      <c r="BK89" s="193">
        <f>ROUND(I89*H89,2)</f>
        <v>11894.35</v>
      </c>
      <c r="BL89" s="18" t="s">
        <v>119</v>
      </c>
      <c r="BM89" s="192" t="s">
        <v>140</v>
      </c>
    </row>
    <row r="90" s="2" customFormat="1">
      <c r="A90" s="33"/>
      <c r="B90" s="34"/>
      <c r="C90" s="35"/>
      <c r="D90" s="194" t="s">
        <v>122</v>
      </c>
      <c r="E90" s="35"/>
      <c r="F90" s="195" t="s">
        <v>134</v>
      </c>
      <c r="G90" s="35"/>
      <c r="H90" s="35"/>
      <c r="I90" s="35"/>
      <c r="J90" s="35"/>
      <c r="K90" s="35"/>
      <c r="L90" s="39"/>
      <c r="M90" s="196"/>
      <c r="N90" s="197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122</v>
      </c>
      <c r="AU90" s="18" t="s">
        <v>66</v>
      </c>
    </row>
    <row r="91" s="12" customFormat="1">
      <c r="A91" s="12"/>
      <c r="B91" s="207"/>
      <c r="C91" s="208"/>
      <c r="D91" s="194" t="s">
        <v>135</v>
      </c>
      <c r="E91" s="209" t="s">
        <v>17</v>
      </c>
      <c r="F91" s="210" t="s">
        <v>141</v>
      </c>
      <c r="G91" s="208"/>
      <c r="H91" s="209" t="s">
        <v>17</v>
      </c>
      <c r="I91" s="208"/>
      <c r="J91" s="208"/>
      <c r="K91" s="208"/>
      <c r="L91" s="211"/>
      <c r="M91" s="212"/>
      <c r="N91" s="213"/>
      <c r="O91" s="213"/>
      <c r="P91" s="213"/>
      <c r="Q91" s="213"/>
      <c r="R91" s="213"/>
      <c r="S91" s="213"/>
      <c r="T91" s="21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5" t="s">
        <v>135</v>
      </c>
      <c r="AU91" s="215" t="s">
        <v>66</v>
      </c>
      <c r="AV91" s="12" t="s">
        <v>73</v>
      </c>
      <c r="AW91" s="12" t="s">
        <v>28</v>
      </c>
      <c r="AX91" s="12" t="s">
        <v>66</v>
      </c>
      <c r="AY91" s="215" t="s">
        <v>120</v>
      </c>
    </row>
    <row r="92" s="13" customFormat="1">
      <c r="A92" s="13"/>
      <c r="B92" s="216"/>
      <c r="C92" s="217"/>
      <c r="D92" s="194" t="s">
        <v>135</v>
      </c>
      <c r="E92" s="218" t="s">
        <v>17</v>
      </c>
      <c r="F92" s="219" t="s">
        <v>137</v>
      </c>
      <c r="G92" s="217"/>
      <c r="H92" s="220">
        <v>18299</v>
      </c>
      <c r="I92" s="217"/>
      <c r="J92" s="217"/>
      <c r="K92" s="217"/>
      <c r="L92" s="221"/>
      <c r="M92" s="222"/>
      <c r="N92" s="223"/>
      <c r="O92" s="223"/>
      <c r="P92" s="223"/>
      <c r="Q92" s="223"/>
      <c r="R92" s="223"/>
      <c r="S92" s="223"/>
      <c r="T92" s="22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5" t="s">
        <v>135</v>
      </c>
      <c r="AU92" s="225" t="s">
        <v>66</v>
      </c>
      <c r="AV92" s="13" t="s">
        <v>75</v>
      </c>
      <c r="AW92" s="13" t="s">
        <v>28</v>
      </c>
      <c r="AX92" s="13" t="s">
        <v>73</v>
      </c>
      <c r="AY92" s="225" t="s">
        <v>120</v>
      </c>
    </row>
    <row r="93" s="2" customFormat="1" ht="14.4" customHeight="1">
      <c r="A93" s="33"/>
      <c r="B93" s="34"/>
      <c r="C93" s="182" t="s">
        <v>119</v>
      </c>
      <c r="D93" s="182" t="s">
        <v>114</v>
      </c>
      <c r="E93" s="183" t="s">
        <v>142</v>
      </c>
      <c r="F93" s="184" t="s">
        <v>143</v>
      </c>
      <c r="G93" s="185" t="s">
        <v>144</v>
      </c>
      <c r="H93" s="186">
        <v>0.84799999999999998</v>
      </c>
      <c r="I93" s="187">
        <v>4470</v>
      </c>
      <c r="J93" s="187">
        <f>ROUND(I93*H93,2)</f>
        <v>3790.5599999999999</v>
      </c>
      <c r="K93" s="184" t="s">
        <v>118</v>
      </c>
      <c r="L93" s="39"/>
      <c r="M93" s="188" t="s">
        <v>17</v>
      </c>
      <c r="N93" s="189" t="s">
        <v>37</v>
      </c>
      <c r="O93" s="190">
        <v>6.25</v>
      </c>
      <c r="P93" s="190">
        <f>O93*H93</f>
        <v>5.2999999999999998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2" t="s">
        <v>119</v>
      </c>
      <c r="AT93" s="192" t="s">
        <v>114</v>
      </c>
      <c r="AU93" s="192" t="s">
        <v>66</v>
      </c>
      <c r="AY93" s="18" t="s">
        <v>120</v>
      </c>
      <c r="BE93" s="193">
        <f>IF(N93="základní",J93,0)</f>
        <v>3790.5599999999999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8" t="s">
        <v>73</v>
      </c>
      <c r="BK93" s="193">
        <f>ROUND(I93*H93,2)</f>
        <v>3790.5599999999999</v>
      </c>
      <c r="BL93" s="18" t="s">
        <v>119</v>
      </c>
      <c r="BM93" s="192" t="s">
        <v>145</v>
      </c>
    </row>
    <row r="94" s="12" customFormat="1">
      <c r="A94" s="12"/>
      <c r="B94" s="207"/>
      <c r="C94" s="208"/>
      <c r="D94" s="194" t="s">
        <v>135</v>
      </c>
      <c r="E94" s="209" t="s">
        <v>17</v>
      </c>
      <c r="F94" s="210" t="s">
        <v>146</v>
      </c>
      <c r="G94" s="208"/>
      <c r="H94" s="209" t="s">
        <v>17</v>
      </c>
      <c r="I94" s="208"/>
      <c r="J94" s="208"/>
      <c r="K94" s="208"/>
      <c r="L94" s="211"/>
      <c r="M94" s="212"/>
      <c r="N94" s="213"/>
      <c r="O94" s="213"/>
      <c r="P94" s="213"/>
      <c r="Q94" s="213"/>
      <c r="R94" s="213"/>
      <c r="S94" s="213"/>
      <c r="T94" s="214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15" t="s">
        <v>135</v>
      </c>
      <c r="AU94" s="215" t="s">
        <v>66</v>
      </c>
      <c r="AV94" s="12" t="s">
        <v>73</v>
      </c>
      <c r="AW94" s="12" t="s">
        <v>28</v>
      </c>
      <c r="AX94" s="12" t="s">
        <v>66</v>
      </c>
      <c r="AY94" s="215" t="s">
        <v>120</v>
      </c>
    </row>
    <row r="95" s="13" customFormat="1">
      <c r="A95" s="13"/>
      <c r="B95" s="216"/>
      <c r="C95" s="217"/>
      <c r="D95" s="194" t="s">
        <v>135</v>
      </c>
      <c r="E95" s="218" t="s">
        <v>17</v>
      </c>
      <c r="F95" s="219" t="s">
        <v>147</v>
      </c>
      <c r="G95" s="217"/>
      <c r="H95" s="220">
        <v>0.84799999999999998</v>
      </c>
      <c r="I95" s="217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5" t="s">
        <v>135</v>
      </c>
      <c r="AU95" s="225" t="s">
        <v>66</v>
      </c>
      <c r="AV95" s="13" t="s">
        <v>75</v>
      </c>
      <c r="AW95" s="13" t="s">
        <v>28</v>
      </c>
      <c r="AX95" s="13" t="s">
        <v>73</v>
      </c>
      <c r="AY95" s="225" t="s">
        <v>120</v>
      </c>
    </row>
    <row r="96" s="2" customFormat="1" ht="14.4" customHeight="1">
      <c r="A96" s="33"/>
      <c r="B96" s="34"/>
      <c r="C96" s="182" t="s">
        <v>148</v>
      </c>
      <c r="D96" s="182" t="s">
        <v>114</v>
      </c>
      <c r="E96" s="183" t="s">
        <v>149</v>
      </c>
      <c r="F96" s="184" t="s">
        <v>150</v>
      </c>
      <c r="G96" s="185" t="s">
        <v>117</v>
      </c>
      <c r="H96" s="186">
        <v>1571</v>
      </c>
      <c r="I96" s="187">
        <v>56.700000000000003</v>
      </c>
      <c r="J96" s="187">
        <f>ROUND(I96*H96,2)</f>
        <v>89075.699999999997</v>
      </c>
      <c r="K96" s="184" t="s">
        <v>17</v>
      </c>
      <c r="L96" s="39"/>
      <c r="M96" s="188" t="s">
        <v>17</v>
      </c>
      <c r="N96" s="189" t="s">
        <v>37</v>
      </c>
      <c r="O96" s="190">
        <v>0.18099999999999999</v>
      </c>
      <c r="P96" s="190">
        <f>O96*H96</f>
        <v>284.351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2" t="s">
        <v>119</v>
      </c>
      <c r="AT96" s="192" t="s">
        <v>114</v>
      </c>
      <c r="AU96" s="192" t="s">
        <v>66</v>
      </c>
      <c r="AY96" s="18" t="s">
        <v>120</v>
      </c>
      <c r="BE96" s="193">
        <f>IF(N96="základní",J96,0)</f>
        <v>89075.699999999997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73</v>
      </c>
      <c r="BK96" s="193">
        <f>ROUND(I96*H96,2)</f>
        <v>89075.699999999997</v>
      </c>
      <c r="BL96" s="18" t="s">
        <v>119</v>
      </c>
      <c r="BM96" s="192" t="s">
        <v>151</v>
      </c>
    </row>
    <row r="97" s="2" customFormat="1">
      <c r="A97" s="33"/>
      <c r="B97" s="34"/>
      <c r="C97" s="35"/>
      <c r="D97" s="194" t="s">
        <v>122</v>
      </c>
      <c r="E97" s="35"/>
      <c r="F97" s="195" t="s">
        <v>152</v>
      </c>
      <c r="G97" s="35"/>
      <c r="H97" s="35"/>
      <c r="I97" s="35"/>
      <c r="J97" s="35"/>
      <c r="K97" s="35"/>
      <c r="L97" s="39"/>
      <c r="M97" s="196"/>
      <c r="N97" s="197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122</v>
      </c>
      <c r="AU97" s="18" t="s">
        <v>66</v>
      </c>
    </row>
    <row r="98" s="2" customFormat="1" ht="14.4" customHeight="1">
      <c r="A98" s="33"/>
      <c r="B98" s="34"/>
      <c r="C98" s="198" t="s">
        <v>153</v>
      </c>
      <c r="D98" s="198" t="s">
        <v>125</v>
      </c>
      <c r="E98" s="199" t="s">
        <v>154</v>
      </c>
      <c r="F98" s="200" t="s">
        <v>155</v>
      </c>
      <c r="G98" s="201" t="s">
        <v>156</v>
      </c>
      <c r="H98" s="202">
        <v>235.65000000000001</v>
      </c>
      <c r="I98" s="203">
        <v>200</v>
      </c>
      <c r="J98" s="203">
        <f>ROUND(I98*H98,2)</f>
        <v>47130</v>
      </c>
      <c r="K98" s="200" t="s">
        <v>118</v>
      </c>
      <c r="L98" s="204"/>
      <c r="M98" s="205" t="s">
        <v>17</v>
      </c>
      <c r="N98" s="206" t="s">
        <v>37</v>
      </c>
      <c r="O98" s="190">
        <v>0</v>
      </c>
      <c r="P98" s="190">
        <f>O98*H98</f>
        <v>0</v>
      </c>
      <c r="Q98" s="190">
        <v>0.20000000000000001</v>
      </c>
      <c r="R98" s="190">
        <f>Q98*H98</f>
        <v>47.130000000000003</v>
      </c>
      <c r="S98" s="190">
        <v>0</v>
      </c>
      <c r="T98" s="19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2" t="s">
        <v>129</v>
      </c>
      <c r="AT98" s="192" t="s">
        <v>125</v>
      </c>
      <c r="AU98" s="192" t="s">
        <v>66</v>
      </c>
      <c r="AY98" s="18" t="s">
        <v>120</v>
      </c>
      <c r="BE98" s="193">
        <f>IF(N98="základní",J98,0)</f>
        <v>47130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73</v>
      </c>
      <c r="BK98" s="193">
        <f>ROUND(I98*H98,2)</f>
        <v>47130</v>
      </c>
      <c r="BL98" s="18" t="s">
        <v>119</v>
      </c>
      <c r="BM98" s="192" t="s">
        <v>157</v>
      </c>
    </row>
    <row r="99" s="2" customFormat="1" ht="14.4" customHeight="1">
      <c r="A99" s="33"/>
      <c r="B99" s="34"/>
      <c r="C99" s="182" t="s">
        <v>158</v>
      </c>
      <c r="D99" s="182" t="s">
        <v>114</v>
      </c>
      <c r="E99" s="183" t="s">
        <v>159</v>
      </c>
      <c r="F99" s="184" t="s">
        <v>160</v>
      </c>
      <c r="G99" s="185" t="s">
        <v>144</v>
      </c>
      <c r="H99" s="186">
        <v>0.81899999999999995</v>
      </c>
      <c r="I99" s="187">
        <v>8720</v>
      </c>
      <c r="J99" s="187">
        <f>ROUND(I99*H99,2)</f>
        <v>7141.6800000000003</v>
      </c>
      <c r="K99" s="184" t="s">
        <v>118</v>
      </c>
      <c r="L99" s="39"/>
      <c r="M99" s="188" t="s">
        <v>17</v>
      </c>
      <c r="N99" s="189" t="s">
        <v>37</v>
      </c>
      <c r="O99" s="190">
        <v>3.222</v>
      </c>
      <c r="P99" s="190">
        <f>O99*H99</f>
        <v>2.6388179999999997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2" t="s">
        <v>119</v>
      </c>
      <c r="AT99" s="192" t="s">
        <v>114</v>
      </c>
      <c r="AU99" s="192" t="s">
        <v>66</v>
      </c>
      <c r="AY99" s="18" t="s">
        <v>120</v>
      </c>
      <c r="BE99" s="193">
        <f>IF(N99="základní",J99,0)</f>
        <v>7141.6800000000003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73</v>
      </c>
      <c r="BK99" s="193">
        <f>ROUND(I99*H99,2)</f>
        <v>7141.6800000000003</v>
      </c>
      <c r="BL99" s="18" t="s">
        <v>119</v>
      </c>
      <c r="BM99" s="192" t="s">
        <v>161</v>
      </c>
    </row>
    <row r="100" s="12" customFormat="1">
      <c r="A100" s="12"/>
      <c r="B100" s="207"/>
      <c r="C100" s="208"/>
      <c r="D100" s="194" t="s">
        <v>135</v>
      </c>
      <c r="E100" s="209" t="s">
        <v>17</v>
      </c>
      <c r="F100" s="210" t="s">
        <v>162</v>
      </c>
      <c r="G100" s="208"/>
      <c r="H100" s="209" t="s">
        <v>17</v>
      </c>
      <c r="I100" s="208"/>
      <c r="J100" s="208"/>
      <c r="K100" s="208"/>
      <c r="L100" s="211"/>
      <c r="M100" s="212"/>
      <c r="N100" s="213"/>
      <c r="O100" s="213"/>
      <c r="P100" s="213"/>
      <c r="Q100" s="213"/>
      <c r="R100" s="213"/>
      <c r="S100" s="213"/>
      <c r="T100" s="21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5" t="s">
        <v>135</v>
      </c>
      <c r="AU100" s="215" t="s">
        <v>66</v>
      </c>
      <c r="AV100" s="12" t="s">
        <v>73</v>
      </c>
      <c r="AW100" s="12" t="s">
        <v>28</v>
      </c>
      <c r="AX100" s="12" t="s">
        <v>66</v>
      </c>
      <c r="AY100" s="215" t="s">
        <v>120</v>
      </c>
    </row>
    <row r="101" s="13" customFormat="1">
      <c r="A101" s="13"/>
      <c r="B101" s="216"/>
      <c r="C101" s="217"/>
      <c r="D101" s="194" t="s">
        <v>135</v>
      </c>
      <c r="E101" s="218" t="s">
        <v>17</v>
      </c>
      <c r="F101" s="219" t="s">
        <v>163</v>
      </c>
      <c r="G101" s="217"/>
      <c r="H101" s="220">
        <v>0.81899999999999995</v>
      </c>
      <c r="I101" s="217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135</v>
      </c>
      <c r="AU101" s="225" t="s">
        <v>66</v>
      </c>
      <c r="AV101" s="13" t="s">
        <v>75</v>
      </c>
      <c r="AW101" s="13" t="s">
        <v>28</v>
      </c>
      <c r="AX101" s="13" t="s">
        <v>73</v>
      </c>
      <c r="AY101" s="225" t="s">
        <v>120</v>
      </c>
    </row>
    <row r="102" s="2" customFormat="1" ht="14.4" customHeight="1">
      <c r="A102" s="33"/>
      <c r="B102" s="34"/>
      <c r="C102" s="182" t="s">
        <v>164</v>
      </c>
      <c r="D102" s="182" t="s">
        <v>114</v>
      </c>
      <c r="E102" s="183" t="s">
        <v>165</v>
      </c>
      <c r="F102" s="184" t="s">
        <v>166</v>
      </c>
      <c r="G102" s="185" t="s">
        <v>156</v>
      </c>
      <c r="H102" s="186">
        <v>70.359999999999999</v>
      </c>
      <c r="I102" s="187">
        <v>400</v>
      </c>
      <c r="J102" s="187">
        <f>ROUND(I102*H102,2)</f>
        <v>28144</v>
      </c>
      <c r="K102" s="184" t="s">
        <v>118</v>
      </c>
      <c r="L102" s="39"/>
      <c r="M102" s="188" t="s">
        <v>17</v>
      </c>
      <c r="N102" s="189" t="s">
        <v>37</v>
      </c>
      <c r="O102" s="190">
        <v>1.196</v>
      </c>
      <c r="P102" s="190">
        <f>O102*H102</f>
        <v>84.150559999999999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2" t="s">
        <v>119</v>
      </c>
      <c r="AT102" s="192" t="s">
        <v>114</v>
      </c>
      <c r="AU102" s="192" t="s">
        <v>66</v>
      </c>
      <c r="AY102" s="18" t="s">
        <v>120</v>
      </c>
      <c r="BE102" s="193">
        <f>IF(N102="základní",J102,0)</f>
        <v>28144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73</v>
      </c>
      <c r="BK102" s="193">
        <f>ROUND(I102*H102,2)</f>
        <v>28144</v>
      </c>
      <c r="BL102" s="18" t="s">
        <v>119</v>
      </c>
      <c r="BM102" s="192" t="s">
        <v>167</v>
      </c>
    </row>
    <row r="103" s="12" customFormat="1">
      <c r="A103" s="12"/>
      <c r="B103" s="207"/>
      <c r="C103" s="208"/>
      <c r="D103" s="194" t="s">
        <v>135</v>
      </c>
      <c r="E103" s="209" t="s">
        <v>17</v>
      </c>
      <c r="F103" s="210" t="s">
        <v>168</v>
      </c>
      <c r="G103" s="208"/>
      <c r="H103" s="209" t="s">
        <v>17</v>
      </c>
      <c r="I103" s="208"/>
      <c r="J103" s="208"/>
      <c r="K103" s="208"/>
      <c r="L103" s="211"/>
      <c r="M103" s="212"/>
      <c r="N103" s="213"/>
      <c r="O103" s="213"/>
      <c r="P103" s="213"/>
      <c r="Q103" s="213"/>
      <c r="R103" s="213"/>
      <c r="S103" s="213"/>
      <c r="T103" s="214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15" t="s">
        <v>135</v>
      </c>
      <c r="AU103" s="215" t="s">
        <v>66</v>
      </c>
      <c r="AV103" s="12" t="s">
        <v>73</v>
      </c>
      <c r="AW103" s="12" t="s">
        <v>28</v>
      </c>
      <c r="AX103" s="12" t="s">
        <v>66</v>
      </c>
      <c r="AY103" s="215" t="s">
        <v>120</v>
      </c>
    </row>
    <row r="104" s="12" customFormat="1">
      <c r="A104" s="12"/>
      <c r="B104" s="207"/>
      <c r="C104" s="208"/>
      <c r="D104" s="194" t="s">
        <v>135</v>
      </c>
      <c r="E104" s="209" t="s">
        <v>17</v>
      </c>
      <c r="F104" s="210" t="s">
        <v>169</v>
      </c>
      <c r="G104" s="208"/>
      <c r="H104" s="209" t="s">
        <v>17</v>
      </c>
      <c r="I104" s="208"/>
      <c r="J104" s="208"/>
      <c r="K104" s="208"/>
      <c r="L104" s="211"/>
      <c r="M104" s="212"/>
      <c r="N104" s="213"/>
      <c r="O104" s="213"/>
      <c r="P104" s="213"/>
      <c r="Q104" s="213"/>
      <c r="R104" s="213"/>
      <c r="S104" s="213"/>
      <c r="T104" s="21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15" t="s">
        <v>135</v>
      </c>
      <c r="AU104" s="215" t="s">
        <v>66</v>
      </c>
      <c r="AV104" s="12" t="s">
        <v>73</v>
      </c>
      <c r="AW104" s="12" t="s">
        <v>28</v>
      </c>
      <c r="AX104" s="12" t="s">
        <v>66</v>
      </c>
      <c r="AY104" s="215" t="s">
        <v>120</v>
      </c>
    </row>
    <row r="105" s="13" customFormat="1">
      <c r="A105" s="13"/>
      <c r="B105" s="216"/>
      <c r="C105" s="217"/>
      <c r="D105" s="194" t="s">
        <v>135</v>
      </c>
      <c r="E105" s="218" t="s">
        <v>17</v>
      </c>
      <c r="F105" s="219" t="s">
        <v>170</v>
      </c>
      <c r="G105" s="217"/>
      <c r="H105" s="220">
        <v>9.4000000000000004</v>
      </c>
      <c r="I105" s="217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5" t="s">
        <v>135</v>
      </c>
      <c r="AU105" s="225" t="s">
        <v>66</v>
      </c>
      <c r="AV105" s="13" t="s">
        <v>75</v>
      </c>
      <c r="AW105" s="13" t="s">
        <v>28</v>
      </c>
      <c r="AX105" s="13" t="s">
        <v>66</v>
      </c>
      <c r="AY105" s="225" t="s">
        <v>120</v>
      </c>
    </row>
    <row r="106" s="12" customFormat="1">
      <c r="A106" s="12"/>
      <c r="B106" s="207"/>
      <c r="C106" s="208"/>
      <c r="D106" s="194" t="s">
        <v>135</v>
      </c>
      <c r="E106" s="209" t="s">
        <v>17</v>
      </c>
      <c r="F106" s="210" t="s">
        <v>171</v>
      </c>
      <c r="G106" s="208"/>
      <c r="H106" s="209" t="s">
        <v>17</v>
      </c>
      <c r="I106" s="208"/>
      <c r="J106" s="208"/>
      <c r="K106" s="208"/>
      <c r="L106" s="211"/>
      <c r="M106" s="212"/>
      <c r="N106" s="213"/>
      <c r="O106" s="213"/>
      <c r="P106" s="213"/>
      <c r="Q106" s="213"/>
      <c r="R106" s="213"/>
      <c r="S106" s="213"/>
      <c r="T106" s="214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5" t="s">
        <v>135</v>
      </c>
      <c r="AU106" s="215" t="s">
        <v>66</v>
      </c>
      <c r="AV106" s="12" t="s">
        <v>73</v>
      </c>
      <c r="AW106" s="12" t="s">
        <v>28</v>
      </c>
      <c r="AX106" s="12" t="s">
        <v>66</v>
      </c>
      <c r="AY106" s="215" t="s">
        <v>120</v>
      </c>
    </row>
    <row r="107" s="13" customFormat="1">
      <c r="A107" s="13"/>
      <c r="B107" s="216"/>
      <c r="C107" s="217"/>
      <c r="D107" s="194" t="s">
        <v>135</v>
      </c>
      <c r="E107" s="218" t="s">
        <v>17</v>
      </c>
      <c r="F107" s="219" t="s">
        <v>172</v>
      </c>
      <c r="G107" s="217"/>
      <c r="H107" s="220">
        <v>60.960000000000001</v>
      </c>
      <c r="I107" s="217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135</v>
      </c>
      <c r="AU107" s="225" t="s">
        <v>66</v>
      </c>
      <c r="AV107" s="13" t="s">
        <v>75</v>
      </c>
      <c r="AW107" s="13" t="s">
        <v>28</v>
      </c>
      <c r="AX107" s="13" t="s">
        <v>66</v>
      </c>
      <c r="AY107" s="225" t="s">
        <v>120</v>
      </c>
    </row>
    <row r="108" s="14" customFormat="1">
      <c r="A108" s="14"/>
      <c r="B108" s="226"/>
      <c r="C108" s="227"/>
      <c r="D108" s="194" t="s">
        <v>135</v>
      </c>
      <c r="E108" s="228" t="s">
        <v>17</v>
      </c>
      <c r="F108" s="229" t="s">
        <v>173</v>
      </c>
      <c r="G108" s="227"/>
      <c r="H108" s="230">
        <v>70.359999999999999</v>
      </c>
      <c r="I108" s="227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5" t="s">
        <v>135</v>
      </c>
      <c r="AU108" s="235" t="s">
        <v>66</v>
      </c>
      <c r="AV108" s="14" t="s">
        <v>119</v>
      </c>
      <c r="AW108" s="14" t="s">
        <v>28</v>
      </c>
      <c r="AX108" s="14" t="s">
        <v>73</v>
      </c>
      <c r="AY108" s="235" t="s">
        <v>120</v>
      </c>
    </row>
    <row r="109" s="2" customFormat="1" ht="14.4" customHeight="1">
      <c r="A109" s="33"/>
      <c r="B109" s="34"/>
      <c r="C109" s="182" t="s">
        <v>174</v>
      </c>
      <c r="D109" s="182" t="s">
        <v>114</v>
      </c>
      <c r="E109" s="183" t="s">
        <v>175</v>
      </c>
      <c r="F109" s="184" t="s">
        <v>176</v>
      </c>
      <c r="G109" s="185" t="s">
        <v>156</v>
      </c>
      <c r="H109" s="186">
        <v>70.359999999999999</v>
      </c>
      <c r="I109" s="187">
        <v>334</v>
      </c>
      <c r="J109" s="187">
        <f>ROUND(I109*H109,2)</f>
        <v>23500.240000000002</v>
      </c>
      <c r="K109" s="184" t="s">
        <v>118</v>
      </c>
      <c r="L109" s="39"/>
      <c r="M109" s="188" t="s">
        <v>17</v>
      </c>
      <c r="N109" s="189" t="s">
        <v>37</v>
      </c>
      <c r="O109" s="190">
        <v>0.45200000000000001</v>
      </c>
      <c r="P109" s="190">
        <f>O109*H109</f>
        <v>31.802720000000001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2" t="s">
        <v>119</v>
      </c>
      <c r="AT109" s="192" t="s">
        <v>114</v>
      </c>
      <c r="AU109" s="192" t="s">
        <v>66</v>
      </c>
      <c r="AY109" s="18" t="s">
        <v>120</v>
      </c>
      <c r="BE109" s="193">
        <f>IF(N109="základní",J109,0)</f>
        <v>23500.240000000002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8" t="s">
        <v>73</v>
      </c>
      <c r="BK109" s="193">
        <f>ROUND(I109*H109,2)</f>
        <v>23500.240000000002</v>
      </c>
      <c r="BL109" s="18" t="s">
        <v>119</v>
      </c>
      <c r="BM109" s="192" t="s">
        <v>177</v>
      </c>
    </row>
    <row r="110" s="2" customFormat="1">
      <c r="A110" s="33"/>
      <c r="B110" s="34"/>
      <c r="C110" s="35"/>
      <c r="D110" s="194" t="s">
        <v>122</v>
      </c>
      <c r="E110" s="35"/>
      <c r="F110" s="195" t="s">
        <v>178</v>
      </c>
      <c r="G110" s="35"/>
      <c r="H110" s="35"/>
      <c r="I110" s="35"/>
      <c r="J110" s="35"/>
      <c r="K110" s="35"/>
      <c r="L110" s="39"/>
      <c r="M110" s="196"/>
      <c r="N110" s="197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122</v>
      </c>
      <c r="AU110" s="18" t="s">
        <v>66</v>
      </c>
    </row>
    <row r="111" s="2" customFormat="1" ht="14.4" customHeight="1">
      <c r="A111" s="33"/>
      <c r="B111" s="34"/>
      <c r="C111" s="182" t="s">
        <v>179</v>
      </c>
      <c r="D111" s="182" t="s">
        <v>114</v>
      </c>
      <c r="E111" s="183" t="s">
        <v>180</v>
      </c>
      <c r="F111" s="184" t="s">
        <v>181</v>
      </c>
      <c r="G111" s="185" t="s">
        <v>156</v>
      </c>
      <c r="H111" s="186">
        <v>70.359999999999999</v>
      </c>
      <c r="I111" s="187">
        <v>20.300000000000001</v>
      </c>
      <c r="J111" s="187">
        <f>ROUND(I111*H111,2)</f>
        <v>1428.31</v>
      </c>
      <c r="K111" s="184" t="s">
        <v>118</v>
      </c>
      <c r="L111" s="39"/>
      <c r="M111" s="188" t="s">
        <v>17</v>
      </c>
      <c r="N111" s="189" t="s">
        <v>37</v>
      </c>
      <c r="O111" s="190">
        <v>0.028000000000000001</v>
      </c>
      <c r="P111" s="190">
        <f>O111*H111</f>
        <v>1.9700800000000001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2" t="s">
        <v>119</v>
      </c>
      <c r="AT111" s="192" t="s">
        <v>114</v>
      </c>
      <c r="AU111" s="192" t="s">
        <v>66</v>
      </c>
      <c r="AY111" s="18" t="s">
        <v>120</v>
      </c>
      <c r="BE111" s="193">
        <f>IF(N111="základní",J111,0)</f>
        <v>1428.31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8" t="s">
        <v>73</v>
      </c>
      <c r="BK111" s="193">
        <f>ROUND(I111*H111,2)</f>
        <v>1428.31</v>
      </c>
      <c r="BL111" s="18" t="s">
        <v>119</v>
      </c>
      <c r="BM111" s="192" t="s">
        <v>182</v>
      </c>
    </row>
    <row r="112" s="2" customFormat="1">
      <c r="A112" s="33"/>
      <c r="B112" s="34"/>
      <c r="C112" s="35"/>
      <c r="D112" s="194" t="s">
        <v>122</v>
      </c>
      <c r="E112" s="35"/>
      <c r="F112" s="195" t="s">
        <v>178</v>
      </c>
      <c r="G112" s="35"/>
      <c r="H112" s="35"/>
      <c r="I112" s="35"/>
      <c r="J112" s="35"/>
      <c r="K112" s="35"/>
      <c r="L112" s="39"/>
      <c r="M112" s="196"/>
      <c r="N112" s="197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122</v>
      </c>
      <c r="AU112" s="18" t="s">
        <v>66</v>
      </c>
    </row>
    <row r="113" s="2" customFormat="1" ht="14.4" customHeight="1">
      <c r="A113" s="33"/>
      <c r="B113" s="34"/>
      <c r="C113" s="182" t="s">
        <v>183</v>
      </c>
      <c r="D113" s="182" t="s">
        <v>114</v>
      </c>
      <c r="E113" s="183" t="s">
        <v>184</v>
      </c>
      <c r="F113" s="184" t="s">
        <v>185</v>
      </c>
      <c r="G113" s="185" t="s">
        <v>186</v>
      </c>
      <c r="H113" s="186">
        <v>84.969999999999999</v>
      </c>
      <c r="I113" s="187">
        <v>901</v>
      </c>
      <c r="J113" s="187">
        <f>ROUND(I113*H113,2)</f>
        <v>76557.970000000001</v>
      </c>
      <c r="K113" s="184" t="s">
        <v>118</v>
      </c>
      <c r="L113" s="39"/>
      <c r="M113" s="188" t="s">
        <v>17</v>
      </c>
      <c r="N113" s="189" t="s">
        <v>37</v>
      </c>
      <c r="O113" s="190">
        <v>2.0030000000000001</v>
      </c>
      <c r="P113" s="190">
        <f>O113*H113</f>
        <v>170.19491000000002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2" t="s">
        <v>119</v>
      </c>
      <c r="AT113" s="192" t="s">
        <v>114</v>
      </c>
      <c r="AU113" s="192" t="s">
        <v>66</v>
      </c>
      <c r="AY113" s="18" t="s">
        <v>120</v>
      </c>
      <c r="BE113" s="193">
        <f>IF(N113="základní",J113,0)</f>
        <v>76557.970000000001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8" t="s">
        <v>73</v>
      </c>
      <c r="BK113" s="193">
        <f>ROUND(I113*H113,2)</f>
        <v>76557.970000000001</v>
      </c>
      <c r="BL113" s="18" t="s">
        <v>119</v>
      </c>
      <c r="BM113" s="192" t="s">
        <v>187</v>
      </c>
    </row>
    <row r="114" s="15" customFormat="1" ht="25.92" customHeight="1">
      <c r="A114" s="15"/>
      <c r="B114" s="236"/>
      <c r="C114" s="237"/>
      <c r="D114" s="238" t="s">
        <v>65</v>
      </c>
      <c r="E114" s="239" t="s">
        <v>188</v>
      </c>
      <c r="F114" s="239" t="s">
        <v>189</v>
      </c>
      <c r="G114" s="237"/>
      <c r="H114" s="237"/>
      <c r="I114" s="237"/>
      <c r="J114" s="240">
        <f>BK114</f>
        <v>1210469.1400000001</v>
      </c>
      <c r="K114" s="237"/>
      <c r="L114" s="241"/>
      <c r="M114" s="242"/>
      <c r="N114" s="243"/>
      <c r="O114" s="243"/>
      <c r="P114" s="244">
        <f>P115</f>
        <v>1789.7441139999999</v>
      </c>
      <c r="Q114" s="243"/>
      <c r="R114" s="244">
        <f>R115</f>
        <v>37.679609999999997</v>
      </c>
      <c r="S114" s="243"/>
      <c r="T114" s="245">
        <f>T115</f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246" t="s">
        <v>73</v>
      </c>
      <c r="AT114" s="247" t="s">
        <v>65</v>
      </c>
      <c r="AU114" s="247" t="s">
        <v>66</v>
      </c>
      <c r="AY114" s="246" t="s">
        <v>120</v>
      </c>
      <c r="BK114" s="248">
        <f>BK115</f>
        <v>1210469.1400000001</v>
      </c>
    </row>
    <row r="115" s="15" customFormat="1" ht="22.8" customHeight="1">
      <c r="A115" s="15"/>
      <c r="B115" s="236"/>
      <c r="C115" s="237"/>
      <c r="D115" s="238" t="s">
        <v>65</v>
      </c>
      <c r="E115" s="249" t="s">
        <v>158</v>
      </c>
      <c r="F115" s="249" t="s">
        <v>190</v>
      </c>
      <c r="G115" s="237"/>
      <c r="H115" s="237"/>
      <c r="I115" s="237"/>
      <c r="J115" s="250">
        <f>BK115</f>
        <v>1210469.1400000001</v>
      </c>
      <c r="K115" s="237"/>
      <c r="L115" s="241"/>
      <c r="M115" s="242"/>
      <c r="N115" s="243"/>
      <c r="O115" s="243"/>
      <c r="P115" s="244">
        <f>SUM(P116:P184)</f>
        <v>1789.7441139999999</v>
      </c>
      <c r="Q115" s="243"/>
      <c r="R115" s="244">
        <f>SUM(R116:R184)</f>
        <v>37.679609999999997</v>
      </c>
      <c r="S115" s="243"/>
      <c r="T115" s="245">
        <f>SUM(T116:T184)</f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246" t="s">
        <v>73</v>
      </c>
      <c r="AT115" s="247" t="s">
        <v>65</v>
      </c>
      <c r="AU115" s="247" t="s">
        <v>73</v>
      </c>
      <c r="AY115" s="246" t="s">
        <v>120</v>
      </c>
      <c r="BK115" s="248">
        <f>SUM(BK116:BK184)</f>
        <v>1210469.1400000001</v>
      </c>
    </row>
    <row r="116" s="2" customFormat="1" ht="24.15" customHeight="1">
      <c r="A116" s="33"/>
      <c r="B116" s="34"/>
      <c r="C116" s="182" t="s">
        <v>129</v>
      </c>
      <c r="D116" s="182" t="s">
        <v>114</v>
      </c>
      <c r="E116" s="183" t="s">
        <v>191</v>
      </c>
      <c r="F116" s="184" t="s">
        <v>192</v>
      </c>
      <c r="G116" s="185" t="s">
        <v>193</v>
      </c>
      <c r="H116" s="186">
        <v>94</v>
      </c>
      <c r="I116" s="187">
        <v>80.5</v>
      </c>
      <c r="J116" s="187">
        <f>ROUND(I116*H116,2)</f>
        <v>7567</v>
      </c>
      <c r="K116" s="184" t="s">
        <v>118</v>
      </c>
      <c r="L116" s="39"/>
      <c r="M116" s="188" t="s">
        <v>17</v>
      </c>
      <c r="N116" s="189" t="s">
        <v>37</v>
      </c>
      <c r="O116" s="190">
        <v>0.27200000000000002</v>
      </c>
      <c r="P116" s="190">
        <f>O116*H116</f>
        <v>25.568000000000001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2" t="s">
        <v>119</v>
      </c>
      <c r="AT116" s="192" t="s">
        <v>114</v>
      </c>
      <c r="AU116" s="192" t="s">
        <v>75</v>
      </c>
      <c r="AY116" s="18" t="s">
        <v>120</v>
      </c>
      <c r="BE116" s="193">
        <f>IF(N116="základní",J116,0)</f>
        <v>7567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8" t="s">
        <v>73</v>
      </c>
      <c r="BK116" s="193">
        <f>ROUND(I116*H116,2)</f>
        <v>7567</v>
      </c>
      <c r="BL116" s="18" t="s">
        <v>119</v>
      </c>
      <c r="BM116" s="192" t="s">
        <v>194</v>
      </c>
    </row>
    <row r="117" s="2" customFormat="1">
      <c r="A117" s="33"/>
      <c r="B117" s="34"/>
      <c r="C117" s="35"/>
      <c r="D117" s="194" t="s">
        <v>122</v>
      </c>
      <c r="E117" s="35"/>
      <c r="F117" s="195" t="s">
        <v>195</v>
      </c>
      <c r="G117" s="35"/>
      <c r="H117" s="35"/>
      <c r="I117" s="35"/>
      <c r="J117" s="35"/>
      <c r="K117" s="35"/>
      <c r="L117" s="39"/>
      <c r="M117" s="196"/>
      <c r="N117" s="197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122</v>
      </c>
      <c r="AU117" s="18" t="s">
        <v>75</v>
      </c>
    </row>
    <row r="118" s="12" customFormat="1">
      <c r="A118" s="12"/>
      <c r="B118" s="207"/>
      <c r="C118" s="208"/>
      <c r="D118" s="194" t="s">
        <v>135</v>
      </c>
      <c r="E118" s="209" t="s">
        <v>17</v>
      </c>
      <c r="F118" s="210" t="s">
        <v>196</v>
      </c>
      <c r="G118" s="208"/>
      <c r="H118" s="209" t="s">
        <v>17</v>
      </c>
      <c r="I118" s="208"/>
      <c r="J118" s="208"/>
      <c r="K118" s="208"/>
      <c r="L118" s="211"/>
      <c r="M118" s="212"/>
      <c r="N118" s="213"/>
      <c r="O118" s="213"/>
      <c r="P118" s="213"/>
      <c r="Q118" s="213"/>
      <c r="R118" s="213"/>
      <c r="S118" s="213"/>
      <c r="T118" s="214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15" t="s">
        <v>135</v>
      </c>
      <c r="AU118" s="215" t="s">
        <v>75</v>
      </c>
      <c r="AV118" s="12" t="s">
        <v>73</v>
      </c>
      <c r="AW118" s="12" t="s">
        <v>28</v>
      </c>
      <c r="AX118" s="12" t="s">
        <v>66</v>
      </c>
      <c r="AY118" s="215" t="s">
        <v>120</v>
      </c>
    </row>
    <row r="119" s="13" customFormat="1">
      <c r="A119" s="13"/>
      <c r="B119" s="216"/>
      <c r="C119" s="217"/>
      <c r="D119" s="194" t="s">
        <v>135</v>
      </c>
      <c r="E119" s="218" t="s">
        <v>17</v>
      </c>
      <c r="F119" s="219" t="s">
        <v>197</v>
      </c>
      <c r="G119" s="217"/>
      <c r="H119" s="220">
        <v>94</v>
      </c>
      <c r="I119" s="217"/>
      <c r="J119" s="217"/>
      <c r="K119" s="217"/>
      <c r="L119" s="221"/>
      <c r="M119" s="222"/>
      <c r="N119" s="223"/>
      <c r="O119" s="223"/>
      <c r="P119" s="223"/>
      <c r="Q119" s="223"/>
      <c r="R119" s="223"/>
      <c r="S119" s="223"/>
      <c r="T119" s="22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5" t="s">
        <v>135</v>
      </c>
      <c r="AU119" s="225" t="s">
        <v>75</v>
      </c>
      <c r="AV119" s="13" t="s">
        <v>75</v>
      </c>
      <c r="AW119" s="13" t="s">
        <v>28</v>
      </c>
      <c r="AX119" s="13" t="s">
        <v>73</v>
      </c>
      <c r="AY119" s="225" t="s">
        <v>120</v>
      </c>
    </row>
    <row r="120" s="2" customFormat="1" ht="24.15" customHeight="1">
      <c r="A120" s="33"/>
      <c r="B120" s="34"/>
      <c r="C120" s="182" t="s">
        <v>198</v>
      </c>
      <c r="D120" s="182" t="s">
        <v>114</v>
      </c>
      <c r="E120" s="183" t="s">
        <v>199</v>
      </c>
      <c r="F120" s="184" t="s">
        <v>200</v>
      </c>
      <c r="G120" s="185" t="s">
        <v>193</v>
      </c>
      <c r="H120" s="186">
        <v>3048</v>
      </c>
      <c r="I120" s="187">
        <v>29.300000000000001</v>
      </c>
      <c r="J120" s="187">
        <f>ROUND(I120*H120,2)</f>
        <v>89306.399999999994</v>
      </c>
      <c r="K120" s="184" t="s">
        <v>118</v>
      </c>
      <c r="L120" s="39"/>
      <c r="M120" s="188" t="s">
        <v>17</v>
      </c>
      <c r="N120" s="189" t="s">
        <v>37</v>
      </c>
      <c r="O120" s="190">
        <v>0.099000000000000005</v>
      </c>
      <c r="P120" s="190">
        <f>O120*H120</f>
        <v>301.75200000000001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2" t="s">
        <v>119</v>
      </c>
      <c r="AT120" s="192" t="s">
        <v>114</v>
      </c>
      <c r="AU120" s="192" t="s">
        <v>75</v>
      </c>
      <c r="AY120" s="18" t="s">
        <v>120</v>
      </c>
      <c r="BE120" s="193">
        <f>IF(N120="základní",J120,0)</f>
        <v>89306.399999999994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8" t="s">
        <v>73</v>
      </c>
      <c r="BK120" s="193">
        <f>ROUND(I120*H120,2)</f>
        <v>89306.399999999994</v>
      </c>
      <c r="BL120" s="18" t="s">
        <v>119</v>
      </c>
      <c r="BM120" s="192" t="s">
        <v>201</v>
      </c>
    </row>
    <row r="121" s="2" customFormat="1">
      <c r="A121" s="33"/>
      <c r="B121" s="34"/>
      <c r="C121" s="35"/>
      <c r="D121" s="194" t="s">
        <v>122</v>
      </c>
      <c r="E121" s="35"/>
      <c r="F121" s="195" t="s">
        <v>195</v>
      </c>
      <c r="G121" s="35"/>
      <c r="H121" s="35"/>
      <c r="I121" s="35"/>
      <c r="J121" s="35"/>
      <c r="K121" s="35"/>
      <c r="L121" s="39"/>
      <c r="M121" s="196"/>
      <c r="N121" s="197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122</v>
      </c>
      <c r="AU121" s="18" t="s">
        <v>75</v>
      </c>
    </row>
    <row r="122" s="12" customFormat="1">
      <c r="A122" s="12"/>
      <c r="B122" s="207"/>
      <c r="C122" s="208"/>
      <c r="D122" s="194" t="s">
        <v>135</v>
      </c>
      <c r="E122" s="209" t="s">
        <v>17</v>
      </c>
      <c r="F122" s="210" t="s">
        <v>202</v>
      </c>
      <c r="G122" s="208"/>
      <c r="H122" s="209" t="s">
        <v>17</v>
      </c>
      <c r="I122" s="208"/>
      <c r="J122" s="208"/>
      <c r="K122" s="208"/>
      <c r="L122" s="211"/>
      <c r="M122" s="212"/>
      <c r="N122" s="213"/>
      <c r="O122" s="213"/>
      <c r="P122" s="213"/>
      <c r="Q122" s="213"/>
      <c r="R122" s="213"/>
      <c r="S122" s="213"/>
      <c r="T122" s="214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15" t="s">
        <v>135</v>
      </c>
      <c r="AU122" s="215" t="s">
        <v>75</v>
      </c>
      <c r="AV122" s="12" t="s">
        <v>73</v>
      </c>
      <c r="AW122" s="12" t="s">
        <v>28</v>
      </c>
      <c r="AX122" s="12" t="s">
        <v>66</v>
      </c>
      <c r="AY122" s="215" t="s">
        <v>120</v>
      </c>
    </row>
    <row r="123" s="13" customFormat="1">
      <c r="A123" s="13"/>
      <c r="B123" s="216"/>
      <c r="C123" s="217"/>
      <c r="D123" s="194" t="s">
        <v>135</v>
      </c>
      <c r="E123" s="218" t="s">
        <v>17</v>
      </c>
      <c r="F123" s="219" t="s">
        <v>203</v>
      </c>
      <c r="G123" s="217"/>
      <c r="H123" s="220">
        <v>3048</v>
      </c>
      <c r="I123" s="217"/>
      <c r="J123" s="217"/>
      <c r="K123" s="217"/>
      <c r="L123" s="221"/>
      <c r="M123" s="222"/>
      <c r="N123" s="223"/>
      <c r="O123" s="223"/>
      <c r="P123" s="223"/>
      <c r="Q123" s="223"/>
      <c r="R123" s="223"/>
      <c r="S123" s="223"/>
      <c r="T123" s="22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5" t="s">
        <v>135</v>
      </c>
      <c r="AU123" s="225" t="s">
        <v>75</v>
      </c>
      <c r="AV123" s="13" t="s">
        <v>75</v>
      </c>
      <c r="AW123" s="13" t="s">
        <v>28</v>
      </c>
      <c r="AX123" s="13" t="s">
        <v>73</v>
      </c>
      <c r="AY123" s="225" t="s">
        <v>120</v>
      </c>
    </row>
    <row r="124" s="2" customFormat="1" ht="24.15" customHeight="1">
      <c r="A124" s="33"/>
      <c r="B124" s="34"/>
      <c r="C124" s="182" t="s">
        <v>204</v>
      </c>
      <c r="D124" s="182" t="s">
        <v>114</v>
      </c>
      <c r="E124" s="183" t="s">
        <v>205</v>
      </c>
      <c r="F124" s="184" t="s">
        <v>206</v>
      </c>
      <c r="G124" s="185" t="s">
        <v>193</v>
      </c>
      <c r="H124" s="186">
        <v>3048</v>
      </c>
      <c r="I124" s="187">
        <v>48.700000000000003</v>
      </c>
      <c r="J124" s="187">
        <f>ROUND(I124*H124,2)</f>
        <v>148437.60000000001</v>
      </c>
      <c r="K124" s="184" t="s">
        <v>118</v>
      </c>
      <c r="L124" s="39"/>
      <c r="M124" s="188" t="s">
        <v>17</v>
      </c>
      <c r="N124" s="189" t="s">
        <v>37</v>
      </c>
      <c r="O124" s="190">
        <v>0.16200000000000001</v>
      </c>
      <c r="P124" s="190">
        <f>O124*H124</f>
        <v>493.77600000000001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2" t="s">
        <v>119</v>
      </c>
      <c r="AT124" s="192" t="s">
        <v>114</v>
      </c>
      <c r="AU124" s="192" t="s">
        <v>75</v>
      </c>
      <c r="AY124" s="18" t="s">
        <v>120</v>
      </c>
      <c r="BE124" s="193">
        <f>IF(N124="základní",J124,0)</f>
        <v>148437.60000000001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8" t="s">
        <v>73</v>
      </c>
      <c r="BK124" s="193">
        <f>ROUND(I124*H124,2)</f>
        <v>148437.60000000001</v>
      </c>
      <c r="BL124" s="18" t="s">
        <v>119</v>
      </c>
      <c r="BM124" s="192" t="s">
        <v>207</v>
      </c>
    </row>
    <row r="125" s="2" customFormat="1">
      <c r="A125" s="33"/>
      <c r="B125" s="34"/>
      <c r="C125" s="35"/>
      <c r="D125" s="194" t="s">
        <v>122</v>
      </c>
      <c r="E125" s="35"/>
      <c r="F125" s="195" t="s">
        <v>208</v>
      </c>
      <c r="G125" s="35"/>
      <c r="H125" s="35"/>
      <c r="I125" s="35"/>
      <c r="J125" s="35"/>
      <c r="K125" s="35"/>
      <c r="L125" s="39"/>
      <c r="M125" s="196"/>
      <c r="N125" s="197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122</v>
      </c>
      <c r="AU125" s="18" t="s">
        <v>75</v>
      </c>
    </row>
    <row r="126" s="12" customFormat="1">
      <c r="A126" s="12"/>
      <c r="B126" s="207"/>
      <c r="C126" s="208"/>
      <c r="D126" s="194" t="s">
        <v>135</v>
      </c>
      <c r="E126" s="209" t="s">
        <v>17</v>
      </c>
      <c r="F126" s="210" t="s">
        <v>168</v>
      </c>
      <c r="G126" s="208"/>
      <c r="H126" s="209" t="s">
        <v>17</v>
      </c>
      <c r="I126" s="208"/>
      <c r="J126" s="208"/>
      <c r="K126" s="208"/>
      <c r="L126" s="211"/>
      <c r="M126" s="212"/>
      <c r="N126" s="213"/>
      <c r="O126" s="213"/>
      <c r="P126" s="213"/>
      <c r="Q126" s="213"/>
      <c r="R126" s="213"/>
      <c r="S126" s="213"/>
      <c r="T126" s="21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15" t="s">
        <v>135</v>
      </c>
      <c r="AU126" s="215" t="s">
        <v>75</v>
      </c>
      <c r="AV126" s="12" t="s">
        <v>73</v>
      </c>
      <c r="AW126" s="12" t="s">
        <v>28</v>
      </c>
      <c r="AX126" s="12" t="s">
        <v>66</v>
      </c>
      <c r="AY126" s="215" t="s">
        <v>120</v>
      </c>
    </row>
    <row r="127" s="12" customFormat="1">
      <c r="A127" s="12"/>
      <c r="B127" s="207"/>
      <c r="C127" s="208"/>
      <c r="D127" s="194" t="s">
        <v>135</v>
      </c>
      <c r="E127" s="209" t="s">
        <v>17</v>
      </c>
      <c r="F127" s="210" t="s">
        <v>209</v>
      </c>
      <c r="G127" s="208"/>
      <c r="H127" s="209" t="s">
        <v>17</v>
      </c>
      <c r="I127" s="208"/>
      <c r="J127" s="208"/>
      <c r="K127" s="208"/>
      <c r="L127" s="211"/>
      <c r="M127" s="212"/>
      <c r="N127" s="213"/>
      <c r="O127" s="213"/>
      <c r="P127" s="213"/>
      <c r="Q127" s="213"/>
      <c r="R127" s="213"/>
      <c r="S127" s="213"/>
      <c r="T127" s="21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15" t="s">
        <v>135</v>
      </c>
      <c r="AU127" s="215" t="s">
        <v>75</v>
      </c>
      <c r="AV127" s="12" t="s">
        <v>73</v>
      </c>
      <c r="AW127" s="12" t="s">
        <v>28</v>
      </c>
      <c r="AX127" s="12" t="s">
        <v>66</v>
      </c>
      <c r="AY127" s="215" t="s">
        <v>120</v>
      </c>
    </row>
    <row r="128" s="13" customFormat="1">
      <c r="A128" s="13"/>
      <c r="B128" s="216"/>
      <c r="C128" s="217"/>
      <c r="D128" s="194" t="s">
        <v>135</v>
      </c>
      <c r="E128" s="218" t="s">
        <v>17</v>
      </c>
      <c r="F128" s="219" t="s">
        <v>210</v>
      </c>
      <c r="G128" s="217"/>
      <c r="H128" s="220">
        <v>2007</v>
      </c>
      <c r="I128" s="217"/>
      <c r="J128" s="217"/>
      <c r="K128" s="217"/>
      <c r="L128" s="221"/>
      <c r="M128" s="222"/>
      <c r="N128" s="223"/>
      <c r="O128" s="223"/>
      <c r="P128" s="223"/>
      <c r="Q128" s="223"/>
      <c r="R128" s="223"/>
      <c r="S128" s="223"/>
      <c r="T128" s="22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5" t="s">
        <v>135</v>
      </c>
      <c r="AU128" s="225" t="s">
        <v>75</v>
      </c>
      <c r="AV128" s="13" t="s">
        <v>75</v>
      </c>
      <c r="AW128" s="13" t="s">
        <v>28</v>
      </c>
      <c r="AX128" s="13" t="s">
        <v>66</v>
      </c>
      <c r="AY128" s="225" t="s">
        <v>120</v>
      </c>
    </row>
    <row r="129" s="12" customFormat="1">
      <c r="A129" s="12"/>
      <c r="B129" s="207"/>
      <c r="C129" s="208"/>
      <c r="D129" s="194" t="s">
        <v>135</v>
      </c>
      <c r="E129" s="209" t="s">
        <v>17</v>
      </c>
      <c r="F129" s="210" t="s">
        <v>211</v>
      </c>
      <c r="G129" s="208"/>
      <c r="H129" s="209" t="s">
        <v>17</v>
      </c>
      <c r="I129" s="208"/>
      <c r="J129" s="208"/>
      <c r="K129" s="208"/>
      <c r="L129" s="211"/>
      <c r="M129" s="212"/>
      <c r="N129" s="213"/>
      <c r="O129" s="213"/>
      <c r="P129" s="213"/>
      <c r="Q129" s="213"/>
      <c r="R129" s="213"/>
      <c r="S129" s="213"/>
      <c r="T129" s="21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15" t="s">
        <v>135</v>
      </c>
      <c r="AU129" s="215" t="s">
        <v>75</v>
      </c>
      <c r="AV129" s="12" t="s">
        <v>73</v>
      </c>
      <c r="AW129" s="12" t="s">
        <v>28</v>
      </c>
      <c r="AX129" s="12" t="s">
        <v>66</v>
      </c>
      <c r="AY129" s="215" t="s">
        <v>120</v>
      </c>
    </row>
    <row r="130" s="13" customFormat="1">
      <c r="A130" s="13"/>
      <c r="B130" s="216"/>
      <c r="C130" s="217"/>
      <c r="D130" s="194" t="s">
        <v>135</v>
      </c>
      <c r="E130" s="218" t="s">
        <v>17</v>
      </c>
      <c r="F130" s="219" t="s">
        <v>212</v>
      </c>
      <c r="G130" s="217"/>
      <c r="H130" s="220">
        <v>1041</v>
      </c>
      <c r="I130" s="217"/>
      <c r="J130" s="217"/>
      <c r="K130" s="217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135</v>
      </c>
      <c r="AU130" s="225" t="s">
        <v>75</v>
      </c>
      <c r="AV130" s="13" t="s">
        <v>75</v>
      </c>
      <c r="AW130" s="13" t="s">
        <v>28</v>
      </c>
      <c r="AX130" s="13" t="s">
        <v>66</v>
      </c>
      <c r="AY130" s="225" t="s">
        <v>120</v>
      </c>
    </row>
    <row r="131" s="14" customFormat="1">
      <c r="A131" s="14"/>
      <c r="B131" s="226"/>
      <c r="C131" s="227"/>
      <c r="D131" s="194" t="s">
        <v>135</v>
      </c>
      <c r="E131" s="228" t="s">
        <v>17</v>
      </c>
      <c r="F131" s="229" t="s">
        <v>173</v>
      </c>
      <c r="G131" s="227"/>
      <c r="H131" s="230">
        <v>3048</v>
      </c>
      <c r="I131" s="227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5" t="s">
        <v>135</v>
      </c>
      <c r="AU131" s="235" t="s">
        <v>75</v>
      </c>
      <c r="AV131" s="14" t="s">
        <v>119</v>
      </c>
      <c r="AW131" s="14" t="s">
        <v>28</v>
      </c>
      <c r="AX131" s="14" t="s">
        <v>73</v>
      </c>
      <c r="AY131" s="235" t="s">
        <v>120</v>
      </c>
    </row>
    <row r="132" s="2" customFormat="1" ht="24.15" customHeight="1">
      <c r="A132" s="33"/>
      <c r="B132" s="34"/>
      <c r="C132" s="182" t="s">
        <v>213</v>
      </c>
      <c r="D132" s="182" t="s">
        <v>114</v>
      </c>
      <c r="E132" s="183" t="s">
        <v>214</v>
      </c>
      <c r="F132" s="184" t="s">
        <v>215</v>
      </c>
      <c r="G132" s="185" t="s">
        <v>193</v>
      </c>
      <c r="H132" s="186">
        <v>94</v>
      </c>
      <c r="I132" s="187">
        <v>119</v>
      </c>
      <c r="J132" s="187">
        <f>ROUND(I132*H132,2)</f>
        <v>11186</v>
      </c>
      <c r="K132" s="184" t="s">
        <v>118</v>
      </c>
      <c r="L132" s="39"/>
      <c r="M132" s="188" t="s">
        <v>17</v>
      </c>
      <c r="N132" s="189" t="s">
        <v>37</v>
      </c>
      <c r="O132" s="190">
        <v>0.39600000000000002</v>
      </c>
      <c r="P132" s="190">
        <f>O132*H132</f>
        <v>37.224000000000004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2" t="s">
        <v>119</v>
      </c>
      <c r="AT132" s="192" t="s">
        <v>114</v>
      </c>
      <c r="AU132" s="192" t="s">
        <v>75</v>
      </c>
      <c r="AY132" s="18" t="s">
        <v>120</v>
      </c>
      <c r="BE132" s="193">
        <f>IF(N132="základní",J132,0)</f>
        <v>11186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73</v>
      </c>
      <c r="BK132" s="193">
        <f>ROUND(I132*H132,2)</f>
        <v>11186</v>
      </c>
      <c r="BL132" s="18" t="s">
        <v>119</v>
      </c>
      <c r="BM132" s="192" t="s">
        <v>216</v>
      </c>
    </row>
    <row r="133" s="2" customFormat="1">
      <c r="A133" s="33"/>
      <c r="B133" s="34"/>
      <c r="C133" s="35"/>
      <c r="D133" s="194" t="s">
        <v>122</v>
      </c>
      <c r="E133" s="35"/>
      <c r="F133" s="195" t="s">
        <v>208</v>
      </c>
      <c r="G133" s="35"/>
      <c r="H133" s="35"/>
      <c r="I133" s="35"/>
      <c r="J133" s="35"/>
      <c r="K133" s="35"/>
      <c r="L133" s="39"/>
      <c r="M133" s="196"/>
      <c r="N133" s="197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122</v>
      </c>
      <c r="AU133" s="18" t="s">
        <v>75</v>
      </c>
    </row>
    <row r="134" s="12" customFormat="1">
      <c r="A134" s="12"/>
      <c r="B134" s="207"/>
      <c r="C134" s="208"/>
      <c r="D134" s="194" t="s">
        <v>135</v>
      </c>
      <c r="E134" s="209" t="s">
        <v>17</v>
      </c>
      <c r="F134" s="210" t="s">
        <v>217</v>
      </c>
      <c r="G134" s="208"/>
      <c r="H134" s="209" t="s">
        <v>17</v>
      </c>
      <c r="I134" s="208"/>
      <c r="J134" s="208"/>
      <c r="K134" s="208"/>
      <c r="L134" s="211"/>
      <c r="M134" s="212"/>
      <c r="N134" s="213"/>
      <c r="O134" s="213"/>
      <c r="P134" s="213"/>
      <c r="Q134" s="213"/>
      <c r="R134" s="213"/>
      <c r="S134" s="213"/>
      <c r="T134" s="21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15" t="s">
        <v>135</v>
      </c>
      <c r="AU134" s="215" t="s">
        <v>75</v>
      </c>
      <c r="AV134" s="12" t="s">
        <v>73</v>
      </c>
      <c r="AW134" s="12" t="s">
        <v>28</v>
      </c>
      <c r="AX134" s="12" t="s">
        <v>66</v>
      </c>
      <c r="AY134" s="215" t="s">
        <v>120</v>
      </c>
    </row>
    <row r="135" s="13" customFormat="1">
      <c r="A135" s="13"/>
      <c r="B135" s="216"/>
      <c r="C135" s="217"/>
      <c r="D135" s="194" t="s">
        <v>135</v>
      </c>
      <c r="E135" s="218" t="s">
        <v>17</v>
      </c>
      <c r="F135" s="219" t="s">
        <v>197</v>
      </c>
      <c r="G135" s="217"/>
      <c r="H135" s="220">
        <v>94</v>
      </c>
      <c r="I135" s="217"/>
      <c r="J135" s="217"/>
      <c r="K135" s="217"/>
      <c r="L135" s="221"/>
      <c r="M135" s="222"/>
      <c r="N135" s="223"/>
      <c r="O135" s="223"/>
      <c r="P135" s="223"/>
      <c r="Q135" s="223"/>
      <c r="R135" s="223"/>
      <c r="S135" s="223"/>
      <c r="T135" s="22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5" t="s">
        <v>135</v>
      </c>
      <c r="AU135" s="225" t="s">
        <v>75</v>
      </c>
      <c r="AV135" s="13" t="s">
        <v>75</v>
      </c>
      <c r="AW135" s="13" t="s">
        <v>28</v>
      </c>
      <c r="AX135" s="13" t="s">
        <v>73</v>
      </c>
      <c r="AY135" s="225" t="s">
        <v>120</v>
      </c>
    </row>
    <row r="136" s="2" customFormat="1" ht="14.4" customHeight="1">
      <c r="A136" s="33"/>
      <c r="B136" s="34"/>
      <c r="C136" s="198" t="s">
        <v>218</v>
      </c>
      <c r="D136" s="198" t="s">
        <v>125</v>
      </c>
      <c r="E136" s="199" t="s">
        <v>219</v>
      </c>
      <c r="F136" s="200" t="s">
        <v>220</v>
      </c>
      <c r="G136" s="201" t="s">
        <v>193</v>
      </c>
      <c r="H136" s="202">
        <v>94</v>
      </c>
      <c r="I136" s="203">
        <v>2000</v>
      </c>
      <c r="J136" s="203">
        <f>ROUND(I136*H136,2)</f>
        <v>188000</v>
      </c>
      <c r="K136" s="200" t="s">
        <v>118</v>
      </c>
      <c r="L136" s="204"/>
      <c r="M136" s="205" t="s">
        <v>17</v>
      </c>
      <c r="N136" s="206" t="s">
        <v>37</v>
      </c>
      <c r="O136" s="190">
        <v>0</v>
      </c>
      <c r="P136" s="190">
        <f>O136*H136</f>
        <v>0</v>
      </c>
      <c r="Q136" s="190">
        <v>0.040000000000000001</v>
      </c>
      <c r="R136" s="190">
        <f>Q136*H136</f>
        <v>3.7600000000000002</v>
      </c>
      <c r="S136" s="190">
        <v>0</v>
      </c>
      <c r="T136" s="19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2" t="s">
        <v>129</v>
      </c>
      <c r="AT136" s="192" t="s">
        <v>125</v>
      </c>
      <c r="AU136" s="192" t="s">
        <v>75</v>
      </c>
      <c r="AY136" s="18" t="s">
        <v>120</v>
      </c>
      <c r="BE136" s="193">
        <f>IF(N136="základní",J136,0)</f>
        <v>188000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73</v>
      </c>
      <c r="BK136" s="193">
        <f>ROUND(I136*H136,2)</f>
        <v>188000</v>
      </c>
      <c r="BL136" s="18" t="s">
        <v>119</v>
      </c>
      <c r="BM136" s="192" t="s">
        <v>221</v>
      </c>
    </row>
    <row r="137" s="2" customFormat="1" ht="14.4" customHeight="1">
      <c r="A137" s="33"/>
      <c r="B137" s="34"/>
      <c r="C137" s="198" t="s">
        <v>222</v>
      </c>
      <c r="D137" s="198" t="s">
        <v>125</v>
      </c>
      <c r="E137" s="199" t="s">
        <v>223</v>
      </c>
      <c r="F137" s="200" t="s">
        <v>224</v>
      </c>
      <c r="G137" s="201" t="s">
        <v>193</v>
      </c>
      <c r="H137" s="202">
        <v>2007</v>
      </c>
      <c r="I137" s="203">
        <v>86.700000000000003</v>
      </c>
      <c r="J137" s="203">
        <f>ROUND(I137*H137,2)</f>
        <v>174006.89999999999</v>
      </c>
      <c r="K137" s="200" t="s">
        <v>17</v>
      </c>
      <c r="L137" s="204"/>
      <c r="M137" s="205" t="s">
        <v>17</v>
      </c>
      <c r="N137" s="206" t="s">
        <v>37</v>
      </c>
      <c r="O137" s="190">
        <v>0</v>
      </c>
      <c r="P137" s="190">
        <f>O137*H137</f>
        <v>0</v>
      </c>
      <c r="Q137" s="190">
        <v>0.01</v>
      </c>
      <c r="R137" s="190">
        <f>Q137*H137</f>
        <v>20.07</v>
      </c>
      <c r="S137" s="190">
        <v>0</v>
      </c>
      <c r="T137" s="19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2" t="s">
        <v>129</v>
      </c>
      <c r="AT137" s="192" t="s">
        <v>125</v>
      </c>
      <c r="AU137" s="192" t="s">
        <v>75</v>
      </c>
      <c r="AY137" s="18" t="s">
        <v>120</v>
      </c>
      <c r="BE137" s="193">
        <f>IF(N137="základní",J137,0)</f>
        <v>174006.89999999999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73</v>
      </c>
      <c r="BK137" s="193">
        <f>ROUND(I137*H137,2)</f>
        <v>174006.89999999999</v>
      </c>
      <c r="BL137" s="18" t="s">
        <v>119</v>
      </c>
      <c r="BM137" s="192" t="s">
        <v>225</v>
      </c>
    </row>
    <row r="138" s="2" customFormat="1" ht="14.4" customHeight="1">
      <c r="A138" s="33"/>
      <c r="B138" s="34"/>
      <c r="C138" s="198" t="s">
        <v>226</v>
      </c>
      <c r="D138" s="198" t="s">
        <v>125</v>
      </c>
      <c r="E138" s="199" t="s">
        <v>227</v>
      </c>
      <c r="F138" s="200" t="s">
        <v>228</v>
      </c>
      <c r="G138" s="201" t="s">
        <v>193</v>
      </c>
      <c r="H138" s="202">
        <v>1041</v>
      </c>
      <c r="I138" s="203">
        <v>87</v>
      </c>
      <c r="J138" s="203">
        <f>ROUND(I138*H138,2)</f>
        <v>90567</v>
      </c>
      <c r="K138" s="200" t="s">
        <v>17</v>
      </c>
      <c r="L138" s="204"/>
      <c r="M138" s="205" t="s">
        <v>17</v>
      </c>
      <c r="N138" s="206" t="s">
        <v>37</v>
      </c>
      <c r="O138" s="190">
        <v>0</v>
      </c>
      <c r="P138" s="190">
        <f>O138*H138</f>
        <v>0</v>
      </c>
      <c r="Q138" s="190">
        <v>0.001</v>
      </c>
      <c r="R138" s="190">
        <f>Q138*H138</f>
        <v>1.0409999999999999</v>
      </c>
      <c r="S138" s="190">
        <v>0</v>
      </c>
      <c r="T138" s="19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2" t="s">
        <v>129</v>
      </c>
      <c r="AT138" s="192" t="s">
        <v>125</v>
      </c>
      <c r="AU138" s="192" t="s">
        <v>75</v>
      </c>
      <c r="AY138" s="18" t="s">
        <v>120</v>
      </c>
      <c r="BE138" s="193">
        <f>IF(N138="základní",J138,0)</f>
        <v>90567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73</v>
      </c>
      <c r="BK138" s="193">
        <f>ROUND(I138*H138,2)</f>
        <v>90567</v>
      </c>
      <c r="BL138" s="18" t="s">
        <v>119</v>
      </c>
      <c r="BM138" s="192" t="s">
        <v>229</v>
      </c>
    </row>
    <row r="139" s="2" customFormat="1" ht="14.4" customHeight="1">
      <c r="A139" s="33"/>
      <c r="B139" s="34"/>
      <c r="C139" s="198" t="s">
        <v>8</v>
      </c>
      <c r="D139" s="198" t="s">
        <v>125</v>
      </c>
      <c r="E139" s="199" t="s">
        <v>230</v>
      </c>
      <c r="F139" s="200" t="s">
        <v>231</v>
      </c>
      <c r="G139" s="201" t="s">
        <v>193</v>
      </c>
      <c r="H139" s="202">
        <v>305</v>
      </c>
      <c r="I139" s="203">
        <v>10</v>
      </c>
      <c r="J139" s="203">
        <f>ROUND(I139*H139,2)</f>
        <v>3050</v>
      </c>
      <c r="K139" s="200" t="s">
        <v>118</v>
      </c>
      <c r="L139" s="204"/>
      <c r="M139" s="205" t="s">
        <v>17</v>
      </c>
      <c r="N139" s="206" t="s">
        <v>37</v>
      </c>
      <c r="O139" s="190">
        <v>0</v>
      </c>
      <c r="P139" s="190">
        <f>O139*H139</f>
        <v>0</v>
      </c>
      <c r="Q139" s="190">
        <v>0.00010000000000000001</v>
      </c>
      <c r="R139" s="190">
        <f>Q139*H139</f>
        <v>0.030500000000000003</v>
      </c>
      <c r="S139" s="190">
        <v>0</v>
      </c>
      <c r="T139" s="19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2" t="s">
        <v>129</v>
      </c>
      <c r="AT139" s="192" t="s">
        <v>125</v>
      </c>
      <c r="AU139" s="192" t="s">
        <v>75</v>
      </c>
      <c r="AY139" s="18" t="s">
        <v>120</v>
      </c>
      <c r="BE139" s="193">
        <f>IF(N139="základní",J139,0)</f>
        <v>3050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73</v>
      </c>
      <c r="BK139" s="193">
        <f>ROUND(I139*H139,2)</f>
        <v>3050</v>
      </c>
      <c r="BL139" s="18" t="s">
        <v>119</v>
      </c>
      <c r="BM139" s="192" t="s">
        <v>232</v>
      </c>
    </row>
    <row r="140" s="2" customFormat="1" ht="14.4" customHeight="1">
      <c r="A140" s="33"/>
      <c r="B140" s="34"/>
      <c r="C140" s="182" t="s">
        <v>233</v>
      </c>
      <c r="D140" s="182" t="s">
        <v>114</v>
      </c>
      <c r="E140" s="183" t="s">
        <v>234</v>
      </c>
      <c r="F140" s="184" t="s">
        <v>235</v>
      </c>
      <c r="G140" s="185" t="s">
        <v>193</v>
      </c>
      <c r="H140" s="186">
        <v>94</v>
      </c>
      <c r="I140" s="187">
        <v>268</v>
      </c>
      <c r="J140" s="187">
        <f>ROUND(I140*H140,2)</f>
        <v>25192</v>
      </c>
      <c r="K140" s="184" t="s">
        <v>118</v>
      </c>
      <c r="L140" s="39"/>
      <c r="M140" s="188" t="s">
        <v>17</v>
      </c>
      <c r="N140" s="189" t="s">
        <v>37</v>
      </c>
      <c r="O140" s="190">
        <v>0.87</v>
      </c>
      <c r="P140" s="190">
        <f>O140*H140</f>
        <v>81.780000000000001</v>
      </c>
      <c r="Q140" s="190">
        <v>6.0000000000000002E-05</v>
      </c>
      <c r="R140" s="190">
        <f>Q140*H140</f>
        <v>0.00564</v>
      </c>
      <c r="S140" s="190">
        <v>0</v>
      </c>
      <c r="T140" s="19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2" t="s">
        <v>119</v>
      </c>
      <c r="AT140" s="192" t="s">
        <v>114</v>
      </c>
      <c r="AU140" s="192" t="s">
        <v>75</v>
      </c>
      <c r="AY140" s="18" t="s">
        <v>120</v>
      </c>
      <c r="BE140" s="193">
        <f>IF(N140="základní",J140,0)</f>
        <v>25192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73</v>
      </c>
      <c r="BK140" s="193">
        <f>ROUND(I140*H140,2)</f>
        <v>25192</v>
      </c>
      <c r="BL140" s="18" t="s">
        <v>119</v>
      </c>
      <c r="BM140" s="192" t="s">
        <v>236</v>
      </c>
    </row>
    <row r="141" s="2" customFormat="1">
      <c r="A141" s="33"/>
      <c r="B141" s="34"/>
      <c r="C141" s="35"/>
      <c r="D141" s="194" t="s">
        <v>122</v>
      </c>
      <c r="E141" s="35"/>
      <c r="F141" s="195" t="s">
        <v>237</v>
      </c>
      <c r="G141" s="35"/>
      <c r="H141" s="35"/>
      <c r="I141" s="35"/>
      <c r="J141" s="35"/>
      <c r="K141" s="35"/>
      <c r="L141" s="39"/>
      <c r="M141" s="196"/>
      <c r="N141" s="197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122</v>
      </c>
      <c r="AU141" s="18" t="s">
        <v>75</v>
      </c>
    </row>
    <row r="142" s="12" customFormat="1">
      <c r="A142" s="12"/>
      <c r="B142" s="207"/>
      <c r="C142" s="208"/>
      <c r="D142" s="194" t="s">
        <v>135</v>
      </c>
      <c r="E142" s="209" t="s">
        <v>17</v>
      </c>
      <c r="F142" s="210" t="s">
        <v>238</v>
      </c>
      <c r="G142" s="208"/>
      <c r="H142" s="209" t="s">
        <v>17</v>
      </c>
      <c r="I142" s="208"/>
      <c r="J142" s="208"/>
      <c r="K142" s="208"/>
      <c r="L142" s="211"/>
      <c r="M142" s="212"/>
      <c r="N142" s="213"/>
      <c r="O142" s="213"/>
      <c r="P142" s="213"/>
      <c r="Q142" s="213"/>
      <c r="R142" s="213"/>
      <c r="S142" s="213"/>
      <c r="T142" s="21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15" t="s">
        <v>135</v>
      </c>
      <c r="AU142" s="215" t="s">
        <v>75</v>
      </c>
      <c r="AV142" s="12" t="s">
        <v>73</v>
      </c>
      <c r="AW142" s="12" t="s">
        <v>28</v>
      </c>
      <c r="AX142" s="12" t="s">
        <v>66</v>
      </c>
      <c r="AY142" s="215" t="s">
        <v>120</v>
      </c>
    </row>
    <row r="143" s="13" customFormat="1">
      <c r="A143" s="13"/>
      <c r="B143" s="216"/>
      <c r="C143" s="217"/>
      <c r="D143" s="194" t="s">
        <v>135</v>
      </c>
      <c r="E143" s="218" t="s">
        <v>17</v>
      </c>
      <c r="F143" s="219" t="s">
        <v>197</v>
      </c>
      <c r="G143" s="217"/>
      <c r="H143" s="220">
        <v>94</v>
      </c>
      <c r="I143" s="217"/>
      <c r="J143" s="217"/>
      <c r="K143" s="217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135</v>
      </c>
      <c r="AU143" s="225" t="s">
        <v>75</v>
      </c>
      <c r="AV143" s="13" t="s">
        <v>75</v>
      </c>
      <c r="AW143" s="13" t="s">
        <v>28</v>
      </c>
      <c r="AX143" s="13" t="s">
        <v>73</v>
      </c>
      <c r="AY143" s="225" t="s">
        <v>120</v>
      </c>
    </row>
    <row r="144" s="2" customFormat="1" ht="14.4" customHeight="1">
      <c r="A144" s="33"/>
      <c r="B144" s="34"/>
      <c r="C144" s="198" t="s">
        <v>239</v>
      </c>
      <c r="D144" s="198" t="s">
        <v>125</v>
      </c>
      <c r="E144" s="199" t="s">
        <v>240</v>
      </c>
      <c r="F144" s="200" t="s">
        <v>241</v>
      </c>
      <c r="G144" s="201" t="s">
        <v>193</v>
      </c>
      <c r="H144" s="202">
        <v>282</v>
      </c>
      <c r="I144" s="203">
        <v>151</v>
      </c>
      <c r="J144" s="203">
        <f>ROUND(I144*H144,2)</f>
        <v>42582</v>
      </c>
      <c r="K144" s="200" t="s">
        <v>118</v>
      </c>
      <c r="L144" s="204"/>
      <c r="M144" s="205" t="s">
        <v>17</v>
      </c>
      <c r="N144" s="206" t="s">
        <v>37</v>
      </c>
      <c r="O144" s="190">
        <v>0</v>
      </c>
      <c r="P144" s="190">
        <f>O144*H144</f>
        <v>0</v>
      </c>
      <c r="Q144" s="190">
        <v>0.0070899999999999999</v>
      </c>
      <c r="R144" s="190">
        <f>Q144*H144</f>
        <v>1.9993799999999999</v>
      </c>
      <c r="S144" s="190">
        <v>0</v>
      </c>
      <c r="T144" s="19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2" t="s">
        <v>129</v>
      </c>
      <c r="AT144" s="192" t="s">
        <v>125</v>
      </c>
      <c r="AU144" s="192" t="s">
        <v>75</v>
      </c>
      <c r="AY144" s="18" t="s">
        <v>120</v>
      </c>
      <c r="BE144" s="193">
        <f>IF(N144="základní",J144,0)</f>
        <v>42582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73</v>
      </c>
      <c r="BK144" s="193">
        <f>ROUND(I144*H144,2)</f>
        <v>42582</v>
      </c>
      <c r="BL144" s="18" t="s">
        <v>119</v>
      </c>
      <c r="BM144" s="192" t="s">
        <v>242</v>
      </c>
    </row>
    <row r="145" s="2" customFormat="1" ht="14.4" customHeight="1">
      <c r="A145" s="33"/>
      <c r="B145" s="34"/>
      <c r="C145" s="182" t="s">
        <v>243</v>
      </c>
      <c r="D145" s="182" t="s">
        <v>114</v>
      </c>
      <c r="E145" s="183" t="s">
        <v>244</v>
      </c>
      <c r="F145" s="184" t="s">
        <v>245</v>
      </c>
      <c r="G145" s="185" t="s">
        <v>193</v>
      </c>
      <c r="H145" s="186">
        <v>94</v>
      </c>
      <c r="I145" s="187">
        <v>129</v>
      </c>
      <c r="J145" s="187">
        <f>ROUND(I145*H145,2)</f>
        <v>12126</v>
      </c>
      <c r="K145" s="184" t="s">
        <v>118</v>
      </c>
      <c r="L145" s="39"/>
      <c r="M145" s="188" t="s">
        <v>17</v>
      </c>
      <c r="N145" s="189" t="s">
        <v>37</v>
      </c>
      <c r="O145" s="190">
        <v>0.20000000000000001</v>
      </c>
      <c r="P145" s="190">
        <f>O145*H145</f>
        <v>18.800000000000001</v>
      </c>
      <c r="Q145" s="190">
        <v>0.0020799999999999998</v>
      </c>
      <c r="R145" s="190">
        <f>Q145*H145</f>
        <v>0.19551999999999997</v>
      </c>
      <c r="S145" s="190">
        <v>0</v>
      </c>
      <c r="T145" s="19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2" t="s">
        <v>119</v>
      </c>
      <c r="AT145" s="192" t="s">
        <v>114</v>
      </c>
      <c r="AU145" s="192" t="s">
        <v>75</v>
      </c>
      <c r="AY145" s="18" t="s">
        <v>120</v>
      </c>
      <c r="BE145" s="193">
        <f>IF(N145="základní",J145,0)</f>
        <v>12126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73</v>
      </c>
      <c r="BK145" s="193">
        <f>ROUND(I145*H145,2)</f>
        <v>12126</v>
      </c>
      <c r="BL145" s="18" t="s">
        <v>119</v>
      </c>
      <c r="BM145" s="192" t="s">
        <v>246</v>
      </c>
    </row>
    <row r="146" s="2" customFormat="1">
      <c r="A146" s="33"/>
      <c r="B146" s="34"/>
      <c r="C146" s="35"/>
      <c r="D146" s="194" t="s">
        <v>122</v>
      </c>
      <c r="E146" s="35"/>
      <c r="F146" s="195" t="s">
        <v>247</v>
      </c>
      <c r="G146" s="35"/>
      <c r="H146" s="35"/>
      <c r="I146" s="35"/>
      <c r="J146" s="35"/>
      <c r="K146" s="35"/>
      <c r="L146" s="39"/>
      <c r="M146" s="196"/>
      <c r="N146" s="197"/>
      <c r="O146" s="78"/>
      <c r="P146" s="78"/>
      <c r="Q146" s="78"/>
      <c r="R146" s="78"/>
      <c r="S146" s="78"/>
      <c r="T146" s="79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122</v>
      </c>
      <c r="AU146" s="18" t="s">
        <v>75</v>
      </c>
    </row>
    <row r="147" s="2" customFormat="1" ht="24.15" customHeight="1">
      <c r="A147" s="33"/>
      <c r="B147" s="34"/>
      <c r="C147" s="182" t="s">
        <v>248</v>
      </c>
      <c r="D147" s="182" t="s">
        <v>114</v>
      </c>
      <c r="E147" s="183" t="s">
        <v>249</v>
      </c>
      <c r="F147" s="184" t="s">
        <v>250</v>
      </c>
      <c r="G147" s="185" t="s">
        <v>251</v>
      </c>
      <c r="H147" s="186">
        <v>30.48</v>
      </c>
      <c r="I147" s="187">
        <v>222</v>
      </c>
      <c r="J147" s="187">
        <f>ROUND(I147*H147,2)</f>
        <v>6766.5600000000004</v>
      </c>
      <c r="K147" s="184" t="s">
        <v>118</v>
      </c>
      <c r="L147" s="39"/>
      <c r="M147" s="188" t="s">
        <v>17</v>
      </c>
      <c r="N147" s="189" t="s">
        <v>37</v>
      </c>
      <c r="O147" s="190">
        <v>0.75</v>
      </c>
      <c r="P147" s="190">
        <f>O147*H147</f>
        <v>22.859999999999999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119</v>
      </c>
      <c r="AT147" s="192" t="s">
        <v>114</v>
      </c>
      <c r="AU147" s="192" t="s">
        <v>75</v>
      </c>
      <c r="AY147" s="18" t="s">
        <v>120</v>
      </c>
      <c r="BE147" s="193">
        <f>IF(N147="základní",J147,0)</f>
        <v>6766.5600000000004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73</v>
      </c>
      <c r="BK147" s="193">
        <f>ROUND(I147*H147,2)</f>
        <v>6766.5600000000004</v>
      </c>
      <c r="BL147" s="18" t="s">
        <v>119</v>
      </c>
      <c r="BM147" s="192" t="s">
        <v>252</v>
      </c>
    </row>
    <row r="148" s="2" customFormat="1">
      <c r="A148" s="33"/>
      <c r="B148" s="34"/>
      <c r="C148" s="35"/>
      <c r="D148" s="194" t="s">
        <v>122</v>
      </c>
      <c r="E148" s="35"/>
      <c r="F148" s="195" t="s">
        <v>247</v>
      </c>
      <c r="G148" s="35"/>
      <c r="H148" s="35"/>
      <c r="I148" s="35"/>
      <c r="J148" s="35"/>
      <c r="K148" s="35"/>
      <c r="L148" s="39"/>
      <c r="M148" s="196"/>
      <c r="N148" s="197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122</v>
      </c>
      <c r="AU148" s="18" t="s">
        <v>75</v>
      </c>
    </row>
    <row r="149" s="2" customFormat="1" ht="14.4" customHeight="1">
      <c r="A149" s="33"/>
      <c r="B149" s="34"/>
      <c r="C149" s="198" t="s">
        <v>253</v>
      </c>
      <c r="D149" s="198" t="s">
        <v>125</v>
      </c>
      <c r="E149" s="199" t="s">
        <v>254</v>
      </c>
      <c r="F149" s="200" t="s">
        <v>255</v>
      </c>
      <c r="G149" s="201" t="s">
        <v>128</v>
      </c>
      <c r="H149" s="202">
        <v>27.43</v>
      </c>
      <c r="I149" s="203">
        <v>100</v>
      </c>
      <c r="J149" s="203">
        <f>ROUND(I149*H149,2)</f>
        <v>2743</v>
      </c>
      <c r="K149" s="200" t="s">
        <v>118</v>
      </c>
      <c r="L149" s="204"/>
      <c r="M149" s="205" t="s">
        <v>17</v>
      </c>
      <c r="N149" s="206" t="s">
        <v>37</v>
      </c>
      <c r="O149" s="190">
        <v>0</v>
      </c>
      <c r="P149" s="190">
        <f>O149*H149</f>
        <v>0</v>
      </c>
      <c r="Q149" s="190">
        <v>0.001</v>
      </c>
      <c r="R149" s="190">
        <f>Q149*H149</f>
        <v>0.02743</v>
      </c>
      <c r="S149" s="190">
        <v>0</v>
      </c>
      <c r="T149" s="19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2" t="s">
        <v>129</v>
      </c>
      <c r="AT149" s="192" t="s">
        <v>125</v>
      </c>
      <c r="AU149" s="192" t="s">
        <v>75</v>
      </c>
      <c r="AY149" s="18" t="s">
        <v>120</v>
      </c>
      <c r="BE149" s="193">
        <f>IF(N149="základní",J149,0)</f>
        <v>2743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73</v>
      </c>
      <c r="BK149" s="193">
        <f>ROUND(I149*H149,2)</f>
        <v>2743</v>
      </c>
      <c r="BL149" s="18" t="s">
        <v>119</v>
      </c>
      <c r="BM149" s="192" t="s">
        <v>256</v>
      </c>
    </row>
    <row r="150" s="12" customFormat="1">
      <c r="A150" s="12"/>
      <c r="B150" s="207"/>
      <c r="C150" s="208"/>
      <c r="D150" s="194" t="s">
        <v>135</v>
      </c>
      <c r="E150" s="209" t="s">
        <v>17</v>
      </c>
      <c r="F150" s="210" t="s">
        <v>257</v>
      </c>
      <c r="G150" s="208"/>
      <c r="H150" s="209" t="s">
        <v>17</v>
      </c>
      <c r="I150" s="208"/>
      <c r="J150" s="208"/>
      <c r="K150" s="208"/>
      <c r="L150" s="211"/>
      <c r="M150" s="212"/>
      <c r="N150" s="213"/>
      <c r="O150" s="213"/>
      <c r="P150" s="213"/>
      <c r="Q150" s="213"/>
      <c r="R150" s="213"/>
      <c r="S150" s="213"/>
      <c r="T150" s="21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15" t="s">
        <v>135</v>
      </c>
      <c r="AU150" s="215" t="s">
        <v>75</v>
      </c>
      <c r="AV150" s="12" t="s">
        <v>73</v>
      </c>
      <c r="AW150" s="12" t="s">
        <v>28</v>
      </c>
      <c r="AX150" s="12" t="s">
        <v>66</v>
      </c>
      <c r="AY150" s="215" t="s">
        <v>120</v>
      </c>
    </row>
    <row r="151" s="12" customFormat="1">
      <c r="A151" s="12"/>
      <c r="B151" s="207"/>
      <c r="C151" s="208"/>
      <c r="D151" s="194" t="s">
        <v>135</v>
      </c>
      <c r="E151" s="209" t="s">
        <v>17</v>
      </c>
      <c r="F151" s="210" t="s">
        <v>258</v>
      </c>
      <c r="G151" s="208"/>
      <c r="H151" s="209" t="s">
        <v>17</v>
      </c>
      <c r="I151" s="208"/>
      <c r="J151" s="208"/>
      <c r="K151" s="208"/>
      <c r="L151" s="211"/>
      <c r="M151" s="212"/>
      <c r="N151" s="213"/>
      <c r="O151" s="213"/>
      <c r="P151" s="213"/>
      <c r="Q151" s="213"/>
      <c r="R151" s="213"/>
      <c r="S151" s="213"/>
      <c r="T151" s="21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15" t="s">
        <v>135</v>
      </c>
      <c r="AU151" s="215" t="s">
        <v>75</v>
      </c>
      <c r="AV151" s="12" t="s">
        <v>73</v>
      </c>
      <c r="AW151" s="12" t="s">
        <v>28</v>
      </c>
      <c r="AX151" s="12" t="s">
        <v>66</v>
      </c>
      <c r="AY151" s="215" t="s">
        <v>120</v>
      </c>
    </row>
    <row r="152" s="12" customFormat="1">
      <c r="A152" s="12"/>
      <c r="B152" s="207"/>
      <c r="C152" s="208"/>
      <c r="D152" s="194" t="s">
        <v>135</v>
      </c>
      <c r="E152" s="209" t="s">
        <v>17</v>
      </c>
      <c r="F152" s="210" t="s">
        <v>259</v>
      </c>
      <c r="G152" s="208"/>
      <c r="H152" s="209" t="s">
        <v>17</v>
      </c>
      <c r="I152" s="208"/>
      <c r="J152" s="208"/>
      <c r="K152" s="208"/>
      <c r="L152" s="211"/>
      <c r="M152" s="212"/>
      <c r="N152" s="213"/>
      <c r="O152" s="213"/>
      <c r="P152" s="213"/>
      <c r="Q152" s="213"/>
      <c r="R152" s="213"/>
      <c r="S152" s="213"/>
      <c r="T152" s="21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15" t="s">
        <v>135</v>
      </c>
      <c r="AU152" s="215" t="s">
        <v>75</v>
      </c>
      <c r="AV152" s="12" t="s">
        <v>73</v>
      </c>
      <c r="AW152" s="12" t="s">
        <v>28</v>
      </c>
      <c r="AX152" s="12" t="s">
        <v>66</v>
      </c>
      <c r="AY152" s="215" t="s">
        <v>120</v>
      </c>
    </row>
    <row r="153" s="13" customFormat="1">
      <c r="A153" s="13"/>
      <c r="B153" s="216"/>
      <c r="C153" s="217"/>
      <c r="D153" s="194" t="s">
        <v>135</v>
      </c>
      <c r="E153" s="218" t="s">
        <v>17</v>
      </c>
      <c r="F153" s="219" t="s">
        <v>260</v>
      </c>
      <c r="G153" s="217"/>
      <c r="H153" s="220">
        <v>27.43</v>
      </c>
      <c r="I153" s="217"/>
      <c r="J153" s="217"/>
      <c r="K153" s="217"/>
      <c r="L153" s="221"/>
      <c r="M153" s="222"/>
      <c r="N153" s="223"/>
      <c r="O153" s="223"/>
      <c r="P153" s="223"/>
      <c r="Q153" s="223"/>
      <c r="R153" s="223"/>
      <c r="S153" s="223"/>
      <c r="T153" s="22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5" t="s">
        <v>135</v>
      </c>
      <c r="AU153" s="225" t="s">
        <v>75</v>
      </c>
      <c r="AV153" s="13" t="s">
        <v>75</v>
      </c>
      <c r="AW153" s="13" t="s">
        <v>28</v>
      </c>
      <c r="AX153" s="13" t="s">
        <v>73</v>
      </c>
      <c r="AY153" s="225" t="s">
        <v>120</v>
      </c>
    </row>
    <row r="154" s="2" customFormat="1" ht="14.4" customHeight="1">
      <c r="A154" s="33"/>
      <c r="B154" s="34"/>
      <c r="C154" s="182" t="s">
        <v>7</v>
      </c>
      <c r="D154" s="182" t="s">
        <v>114</v>
      </c>
      <c r="E154" s="183" t="s">
        <v>261</v>
      </c>
      <c r="F154" s="184" t="s">
        <v>262</v>
      </c>
      <c r="G154" s="185" t="s">
        <v>156</v>
      </c>
      <c r="H154" s="186">
        <v>0.222</v>
      </c>
      <c r="I154" s="187">
        <v>2190</v>
      </c>
      <c r="J154" s="187">
        <f>ROUND(I154*H154,2)</f>
        <v>486.18000000000001</v>
      </c>
      <c r="K154" s="184" t="s">
        <v>118</v>
      </c>
      <c r="L154" s="39"/>
      <c r="M154" s="188" t="s">
        <v>17</v>
      </c>
      <c r="N154" s="189" t="s">
        <v>37</v>
      </c>
      <c r="O154" s="190">
        <v>4.9870000000000001</v>
      </c>
      <c r="P154" s="190">
        <f>O154*H154</f>
        <v>1.1071139999999999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2" t="s">
        <v>119</v>
      </c>
      <c r="AT154" s="192" t="s">
        <v>114</v>
      </c>
      <c r="AU154" s="192" t="s">
        <v>75</v>
      </c>
      <c r="AY154" s="18" t="s">
        <v>120</v>
      </c>
      <c r="BE154" s="193">
        <f>IF(N154="základní",J154,0)</f>
        <v>486.18000000000001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73</v>
      </c>
      <c r="BK154" s="193">
        <f>ROUND(I154*H154,2)</f>
        <v>486.18000000000001</v>
      </c>
      <c r="BL154" s="18" t="s">
        <v>119</v>
      </c>
      <c r="BM154" s="192" t="s">
        <v>263</v>
      </c>
    </row>
    <row r="155" s="2" customFormat="1">
      <c r="A155" s="33"/>
      <c r="B155" s="34"/>
      <c r="C155" s="35"/>
      <c r="D155" s="194" t="s">
        <v>122</v>
      </c>
      <c r="E155" s="35"/>
      <c r="F155" s="195" t="s">
        <v>264</v>
      </c>
      <c r="G155" s="35"/>
      <c r="H155" s="35"/>
      <c r="I155" s="35"/>
      <c r="J155" s="35"/>
      <c r="K155" s="35"/>
      <c r="L155" s="39"/>
      <c r="M155" s="196"/>
      <c r="N155" s="197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122</v>
      </c>
      <c r="AU155" s="18" t="s">
        <v>75</v>
      </c>
    </row>
    <row r="156" s="12" customFormat="1">
      <c r="A156" s="12"/>
      <c r="B156" s="207"/>
      <c r="C156" s="208"/>
      <c r="D156" s="194" t="s">
        <v>135</v>
      </c>
      <c r="E156" s="209" t="s">
        <v>17</v>
      </c>
      <c r="F156" s="210" t="s">
        <v>168</v>
      </c>
      <c r="G156" s="208"/>
      <c r="H156" s="209" t="s">
        <v>17</v>
      </c>
      <c r="I156" s="208"/>
      <c r="J156" s="208"/>
      <c r="K156" s="208"/>
      <c r="L156" s="211"/>
      <c r="M156" s="212"/>
      <c r="N156" s="213"/>
      <c r="O156" s="213"/>
      <c r="P156" s="213"/>
      <c r="Q156" s="213"/>
      <c r="R156" s="213"/>
      <c r="S156" s="213"/>
      <c r="T156" s="21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15" t="s">
        <v>135</v>
      </c>
      <c r="AU156" s="215" t="s">
        <v>75</v>
      </c>
      <c r="AV156" s="12" t="s">
        <v>73</v>
      </c>
      <c r="AW156" s="12" t="s">
        <v>28</v>
      </c>
      <c r="AX156" s="12" t="s">
        <v>66</v>
      </c>
      <c r="AY156" s="215" t="s">
        <v>120</v>
      </c>
    </row>
    <row r="157" s="12" customFormat="1">
      <c r="A157" s="12"/>
      <c r="B157" s="207"/>
      <c r="C157" s="208"/>
      <c r="D157" s="194" t="s">
        <v>135</v>
      </c>
      <c r="E157" s="209" t="s">
        <v>17</v>
      </c>
      <c r="F157" s="210" t="s">
        <v>265</v>
      </c>
      <c r="G157" s="208"/>
      <c r="H157" s="209" t="s">
        <v>17</v>
      </c>
      <c r="I157" s="208"/>
      <c r="J157" s="208"/>
      <c r="K157" s="208"/>
      <c r="L157" s="211"/>
      <c r="M157" s="212"/>
      <c r="N157" s="213"/>
      <c r="O157" s="213"/>
      <c r="P157" s="213"/>
      <c r="Q157" s="213"/>
      <c r="R157" s="213"/>
      <c r="S157" s="213"/>
      <c r="T157" s="21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15" t="s">
        <v>135</v>
      </c>
      <c r="AU157" s="215" t="s">
        <v>75</v>
      </c>
      <c r="AV157" s="12" t="s">
        <v>73</v>
      </c>
      <c r="AW157" s="12" t="s">
        <v>28</v>
      </c>
      <c r="AX157" s="12" t="s">
        <v>66</v>
      </c>
      <c r="AY157" s="215" t="s">
        <v>120</v>
      </c>
    </row>
    <row r="158" s="13" customFormat="1">
      <c r="A158" s="13"/>
      <c r="B158" s="216"/>
      <c r="C158" s="217"/>
      <c r="D158" s="194" t="s">
        <v>135</v>
      </c>
      <c r="E158" s="218" t="s">
        <v>17</v>
      </c>
      <c r="F158" s="219" t="s">
        <v>266</v>
      </c>
      <c r="G158" s="217"/>
      <c r="H158" s="220">
        <v>0.055</v>
      </c>
      <c r="I158" s="217"/>
      <c r="J158" s="217"/>
      <c r="K158" s="217"/>
      <c r="L158" s="221"/>
      <c r="M158" s="222"/>
      <c r="N158" s="223"/>
      <c r="O158" s="223"/>
      <c r="P158" s="223"/>
      <c r="Q158" s="223"/>
      <c r="R158" s="223"/>
      <c r="S158" s="223"/>
      <c r="T158" s="22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5" t="s">
        <v>135</v>
      </c>
      <c r="AU158" s="225" t="s">
        <v>75</v>
      </c>
      <c r="AV158" s="13" t="s">
        <v>75</v>
      </c>
      <c r="AW158" s="13" t="s">
        <v>28</v>
      </c>
      <c r="AX158" s="13" t="s">
        <v>66</v>
      </c>
      <c r="AY158" s="225" t="s">
        <v>120</v>
      </c>
    </row>
    <row r="159" s="12" customFormat="1">
      <c r="A159" s="12"/>
      <c r="B159" s="207"/>
      <c r="C159" s="208"/>
      <c r="D159" s="194" t="s">
        <v>135</v>
      </c>
      <c r="E159" s="209" t="s">
        <v>17</v>
      </c>
      <c r="F159" s="210" t="s">
        <v>267</v>
      </c>
      <c r="G159" s="208"/>
      <c r="H159" s="209" t="s">
        <v>17</v>
      </c>
      <c r="I159" s="208"/>
      <c r="J159" s="208"/>
      <c r="K159" s="208"/>
      <c r="L159" s="211"/>
      <c r="M159" s="212"/>
      <c r="N159" s="213"/>
      <c r="O159" s="213"/>
      <c r="P159" s="213"/>
      <c r="Q159" s="213"/>
      <c r="R159" s="213"/>
      <c r="S159" s="213"/>
      <c r="T159" s="21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15" t="s">
        <v>135</v>
      </c>
      <c r="AU159" s="215" t="s">
        <v>75</v>
      </c>
      <c r="AV159" s="12" t="s">
        <v>73</v>
      </c>
      <c r="AW159" s="12" t="s">
        <v>28</v>
      </c>
      <c r="AX159" s="12" t="s">
        <v>66</v>
      </c>
      <c r="AY159" s="215" t="s">
        <v>120</v>
      </c>
    </row>
    <row r="160" s="13" customFormat="1">
      <c r="A160" s="13"/>
      <c r="B160" s="216"/>
      <c r="C160" s="217"/>
      <c r="D160" s="194" t="s">
        <v>135</v>
      </c>
      <c r="E160" s="218" t="s">
        <v>17</v>
      </c>
      <c r="F160" s="219" t="s">
        <v>268</v>
      </c>
      <c r="G160" s="217"/>
      <c r="H160" s="220">
        <v>0.021999999999999999</v>
      </c>
      <c r="I160" s="217"/>
      <c r="J160" s="217"/>
      <c r="K160" s="217"/>
      <c r="L160" s="221"/>
      <c r="M160" s="222"/>
      <c r="N160" s="223"/>
      <c r="O160" s="223"/>
      <c r="P160" s="223"/>
      <c r="Q160" s="223"/>
      <c r="R160" s="223"/>
      <c r="S160" s="223"/>
      <c r="T160" s="22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5" t="s">
        <v>135</v>
      </c>
      <c r="AU160" s="225" t="s">
        <v>75</v>
      </c>
      <c r="AV160" s="13" t="s">
        <v>75</v>
      </c>
      <c r="AW160" s="13" t="s">
        <v>28</v>
      </c>
      <c r="AX160" s="13" t="s">
        <v>66</v>
      </c>
      <c r="AY160" s="225" t="s">
        <v>120</v>
      </c>
    </row>
    <row r="161" s="12" customFormat="1">
      <c r="A161" s="12"/>
      <c r="B161" s="207"/>
      <c r="C161" s="208"/>
      <c r="D161" s="194" t="s">
        <v>135</v>
      </c>
      <c r="E161" s="209" t="s">
        <v>17</v>
      </c>
      <c r="F161" s="210" t="s">
        <v>269</v>
      </c>
      <c r="G161" s="208"/>
      <c r="H161" s="209" t="s">
        <v>17</v>
      </c>
      <c r="I161" s="208"/>
      <c r="J161" s="208"/>
      <c r="K161" s="208"/>
      <c r="L161" s="211"/>
      <c r="M161" s="212"/>
      <c r="N161" s="213"/>
      <c r="O161" s="213"/>
      <c r="P161" s="213"/>
      <c r="Q161" s="213"/>
      <c r="R161" s="213"/>
      <c r="S161" s="213"/>
      <c r="T161" s="21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15" t="s">
        <v>135</v>
      </c>
      <c r="AU161" s="215" t="s">
        <v>75</v>
      </c>
      <c r="AV161" s="12" t="s">
        <v>73</v>
      </c>
      <c r="AW161" s="12" t="s">
        <v>28</v>
      </c>
      <c r="AX161" s="12" t="s">
        <v>66</v>
      </c>
      <c r="AY161" s="215" t="s">
        <v>120</v>
      </c>
    </row>
    <row r="162" s="13" customFormat="1">
      <c r="A162" s="13"/>
      <c r="B162" s="216"/>
      <c r="C162" s="217"/>
      <c r="D162" s="194" t="s">
        <v>135</v>
      </c>
      <c r="E162" s="218" t="s">
        <v>17</v>
      </c>
      <c r="F162" s="219" t="s">
        <v>270</v>
      </c>
      <c r="G162" s="217"/>
      <c r="H162" s="220">
        <v>0.14499999999999999</v>
      </c>
      <c r="I162" s="217"/>
      <c r="J162" s="217"/>
      <c r="K162" s="217"/>
      <c r="L162" s="221"/>
      <c r="M162" s="222"/>
      <c r="N162" s="223"/>
      <c r="O162" s="223"/>
      <c r="P162" s="223"/>
      <c r="Q162" s="223"/>
      <c r="R162" s="223"/>
      <c r="S162" s="223"/>
      <c r="T162" s="22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5" t="s">
        <v>135</v>
      </c>
      <c r="AU162" s="225" t="s">
        <v>75</v>
      </c>
      <c r="AV162" s="13" t="s">
        <v>75</v>
      </c>
      <c r="AW162" s="13" t="s">
        <v>28</v>
      </c>
      <c r="AX162" s="13" t="s">
        <v>66</v>
      </c>
      <c r="AY162" s="225" t="s">
        <v>120</v>
      </c>
    </row>
    <row r="163" s="14" customFormat="1">
      <c r="A163" s="14"/>
      <c r="B163" s="226"/>
      <c r="C163" s="227"/>
      <c r="D163" s="194" t="s">
        <v>135</v>
      </c>
      <c r="E163" s="228" t="s">
        <v>17</v>
      </c>
      <c r="F163" s="229" t="s">
        <v>173</v>
      </c>
      <c r="G163" s="227"/>
      <c r="H163" s="230">
        <v>0.222</v>
      </c>
      <c r="I163" s="227"/>
      <c r="J163" s="227"/>
      <c r="K163" s="227"/>
      <c r="L163" s="231"/>
      <c r="M163" s="232"/>
      <c r="N163" s="233"/>
      <c r="O163" s="233"/>
      <c r="P163" s="233"/>
      <c r="Q163" s="233"/>
      <c r="R163" s="233"/>
      <c r="S163" s="233"/>
      <c r="T163" s="23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5" t="s">
        <v>135</v>
      </c>
      <c r="AU163" s="235" t="s">
        <v>75</v>
      </c>
      <c r="AV163" s="14" t="s">
        <v>119</v>
      </c>
      <c r="AW163" s="14" t="s">
        <v>28</v>
      </c>
      <c r="AX163" s="14" t="s">
        <v>73</v>
      </c>
      <c r="AY163" s="235" t="s">
        <v>120</v>
      </c>
    </row>
    <row r="164" s="2" customFormat="1" ht="14.4" customHeight="1">
      <c r="A164" s="33"/>
      <c r="B164" s="34"/>
      <c r="C164" s="182" t="s">
        <v>271</v>
      </c>
      <c r="D164" s="182" t="s">
        <v>114</v>
      </c>
      <c r="E164" s="183" t="s">
        <v>272</v>
      </c>
      <c r="F164" s="184" t="s">
        <v>273</v>
      </c>
      <c r="G164" s="185" t="s">
        <v>193</v>
      </c>
      <c r="H164" s="186">
        <v>2101</v>
      </c>
      <c r="I164" s="187">
        <v>16.899999999999999</v>
      </c>
      <c r="J164" s="187">
        <f>ROUND(I164*H164,2)</f>
        <v>35506.900000000001</v>
      </c>
      <c r="K164" s="184" t="s">
        <v>118</v>
      </c>
      <c r="L164" s="39"/>
      <c r="M164" s="188" t="s">
        <v>17</v>
      </c>
      <c r="N164" s="189" t="s">
        <v>37</v>
      </c>
      <c r="O164" s="190">
        <v>0.057000000000000002</v>
      </c>
      <c r="P164" s="190">
        <f>O164*H164</f>
        <v>119.75700000000001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2" t="s">
        <v>119</v>
      </c>
      <c r="AT164" s="192" t="s">
        <v>114</v>
      </c>
      <c r="AU164" s="192" t="s">
        <v>75</v>
      </c>
      <c r="AY164" s="18" t="s">
        <v>120</v>
      </c>
      <c r="BE164" s="193">
        <f>IF(N164="základní",J164,0)</f>
        <v>35506.900000000001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73</v>
      </c>
      <c r="BK164" s="193">
        <f>ROUND(I164*H164,2)</f>
        <v>35506.900000000001</v>
      </c>
      <c r="BL164" s="18" t="s">
        <v>119</v>
      </c>
      <c r="BM164" s="192" t="s">
        <v>274</v>
      </c>
    </row>
    <row r="165" s="2" customFormat="1">
      <c r="A165" s="33"/>
      <c r="B165" s="34"/>
      <c r="C165" s="35"/>
      <c r="D165" s="194" t="s">
        <v>122</v>
      </c>
      <c r="E165" s="35"/>
      <c r="F165" s="195" t="s">
        <v>275</v>
      </c>
      <c r="G165" s="35"/>
      <c r="H165" s="35"/>
      <c r="I165" s="35"/>
      <c r="J165" s="35"/>
      <c r="K165" s="35"/>
      <c r="L165" s="39"/>
      <c r="M165" s="196"/>
      <c r="N165" s="197"/>
      <c r="O165" s="78"/>
      <c r="P165" s="78"/>
      <c r="Q165" s="78"/>
      <c r="R165" s="78"/>
      <c r="S165" s="78"/>
      <c r="T165" s="79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122</v>
      </c>
      <c r="AU165" s="18" t="s">
        <v>75</v>
      </c>
    </row>
    <row r="166" s="2" customFormat="1" ht="14.4" customHeight="1">
      <c r="A166" s="33"/>
      <c r="B166" s="34"/>
      <c r="C166" s="198" t="s">
        <v>276</v>
      </c>
      <c r="D166" s="198" t="s">
        <v>125</v>
      </c>
      <c r="E166" s="199" t="s">
        <v>277</v>
      </c>
      <c r="F166" s="200" t="s">
        <v>278</v>
      </c>
      <c r="G166" s="201" t="s">
        <v>128</v>
      </c>
      <c r="H166" s="202">
        <v>57.060000000000002</v>
      </c>
      <c r="I166" s="203">
        <v>360</v>
      </c>
      <c r="J166" s="203">
        <f>ROUND(I166*H166,2)</f>
        <v>20541.599999999999</v>
      </c>
      <c r="K166" s="200" t="s">
        <v>17</v>
      </c>
      <c r="L166" s="204"/>
      <c r="M166" s="205" t="s">
        <v>17</v>
      </c>
      <c r="N166" s="206" t="s">
        <v>37</v>
      </c>
      <c r="O166" s="190">
        <v>0</v>
      </c>
      <c r="P166" s="190">
        <f>O166*H166</f>
        <v>0</v>
      </c>
      <c r="Q166" s="190">
        <v>0.001</v>
      </c>
      <c r="R166" s="190">
        <f>Q166*H166</f>
        <v>0.057060000000000007</v>
      </c>
      <c r="S166" s="190">
        <v>0</v>
      </c>
      <c r="T166" s="19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2" t="s">
        <v>129</v>
      </c>
      <c r="AT166" s="192" t="s">
        <v>125</v>
      </c>
      <c r="AU166" s="192" t="s">
        <v>75</v>
      </c>
      <c r="AY166" s="18" t="s">
        <v>120</v>
      </c>
      <c r="BE166" s="193">
        <f>IF(N166="základní",J166,0)</f>
        <v>20541.599999999999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73</v>
      </c>
      <c r="BK166" s="193">
        <f>ROUND(I166*H166,2)</f>
        <v>20541.599999999999</v>
      </c>
      <c r="BL166" s="18" t="s">
        <v>119</v>
      </c>
      <c r="BM166" s="192" t="s">
        <v>279</v>
      </c>
    </row>
    <row r="167" s="12" customFormat="1">
      <c r="A167" s="12"/>
      <c r="B167" s="207"/>
      <c r="C167" s="208"/>
      <c r="D167" s="194" t="s">
        <v>135</v>
      </c>
      <c r="E167" s="209" t="s">
        <v>17</v>
      </c>
      <c r="F167" s="210" t="s">
        <v>280</v>
      </c>
      <c r="G167" s="208"/>
      <c r="H167" s="209" t="s">
        <v>17</v>
      </c>
      <c r="I167" s="208"/>
      <c r="J167" s="208"/>
      <c r="K167" s="208"/>
      <c r="L167" s="211"/>
      <c r="M167" s="212"/>
      <c r="N167" s="213"/>
      <c r="O167" s="213"/>
      <c r="P167" s="213"/>
      <c r="Q167" s="213"/>
      <c r="R167" s="213"/>
      <c r="S167" s="213"/>
      <c r="T167" s="214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15" t="s">
        <v>135</v>
      </c>
      <c r="AU167" s="215" t="s">
        <v>75</v>
      </c>
      <c r="AV167" s="12" t="s">
        <v>73</v>
      </c>
      <c r="AW167" s="12" t="s">
        <v>28</v>
      </c>
      <c r="AX167" s="12" t="s">
        <v>66</v>
      </c>
      <c r="AY167" s="215" t="s">
        <v>120</v>
      </c>
    </row>
    <row r="168" s="12" customFormat="1">
      <c r="A168" s="12"/>
      <c r="B168" s="207"/>
      <c r="C168" s="208"/>
      <c r="D168" s="194" t="s">
        <v>135</v>
      </c>
      <c r="E168" s="209" t="s">
        <v>17</v>
      </c>
      <c r="F168" s="210" t="s">
        <v>281</v>
      </c>
      <c r="G168" s="208"/>
      <c r="H168" s="209" t="s">
        <v>17</v>
      </c>
      <c r="I168" s="208"/>
      <c r="J168" s="208"/>
      <c r="K168" s="208"/>
      <c r="L168" s="211"/>
      <c r="M168" s="212"/>
      <c r="N168" s="213"/>
      <c r="O168" s="213"/>
      <c r="P168" s="213"/>
      <c r="Q168" s="213"/>
      <c r="R168" s="213"/>
      <c r="S168" s="213"/>
      <c r="T168" s="21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15" t="s">
        <v>135</v>
      </c>
      <c r="AU168" s="215" t="s">
        <v>75</v>
      </c>
      <c r="AV168" s="12" t="s">
        <v>73</v>
      </c>
      <c r="AW168" s="12" t="s">
        <v>28</v>
      </c>
      <c r="AX168" s="12" t="s">
        <v>66</v>
      </c>
      <c r="AY168" s="215" t="s">
        <v>120</v>
      </c>
    </row>
    <row r="169" s="13" customFormat="1">
      <c r="A169" s="13"/>
      <c r="B169" s="216"/>
      <c r="C169" s="217"/>
      <c r="D169" s="194" t="s">
        <v>135</v>
      </c>
      <c r="E169" s="218" t="s">
        <v>17</v>
      </c>
      <c r="F169" s="219" t="s">
        <v>282</v>
      </c>
      <c r="G169" s="217"/>
      <c r="H169" s="220">
        <v>16.920000000000002</v>
      </c>
      <c r="I169" s="217"/>
      <c r="J169" s="217"/>
      <c r="K169" s="217"/>
      <c r="L169" s="221"/>
      <c r="M169" s="222"/>
      <c r="N169" s="223"/>
      <c r="O169" s="223"/>
      <c r="P169" s="223"/>
      <c r="Q169" s="223"/>
      <c r="R169" s="223"/>
      <c r="S169" s="223"/>
      <c r="T169" s="22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5" t="s">
        <v>135</v>
      </c>
      <c r="AU169" s="225" t="s">
        <v>75</v>
      </c>
      <c r="AV169" s="13" t="s">
        <v>75</v>
      </c>
      <c r="AW169" s="13" t="s">
        <v>28</v>
      </c>
      <c r="AX169" s="13" t="s">
        <v>66</v>
      </c>
      <c r="AY169" s="225" t="s">
        <v>120</v>
      </c>
    </row>
    <row r="170" s="12" customFormat="1">
      <c r="A170" s="12"/>
      <c r="B170" s="207"/>
      <c r="C170" s="208"/>
      <c r="D170" s="194" t="s">
        <v>135</v>
      </c>
      <c r="E170" s="209" t="s">
        <v>17</v>
      </c>
      <c r="F170" s="210" t="s">
        <v>283</v>
      </c>
      <c r="G170" s="208"/>
      <c r="H170" s="209" t="s">
        <v>17</v>
      </c>
      <c r="I170" s="208"/>
      <c r="J170" s="208"/>
      <c r="K170" s="208"/>
      <c r="L170" s="211"/>
      <c r="M170" s="212"/>
      <c r="N170" s="213"/>
      <c r="O170" s="213"/>
      <c r="P170" s="213"/>
      <c r="Q170" s="213"/>
      <c r="R170" s="213"/>
      <c r="S170" s="213"/>
      <c r="T170" s="21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15" t="s">
        <v>135</v>
      </c>
      <c r="AU170" s="215" t="s">
        <v>75</v>
      </c>
      <c r="AV170" s="12" t="s">
        <v>73</v>
      </c>
      <c r="AW170" s="12" t="s">
        <v>28</v>
      </c>
      <c r="AX170" s="12" t="s">
        <v>66</v>
      </c>
      <c r="AY170" s="215" t="s">
        <v>120</v>
      </c>
    </row>
    <row r="171" s="13" customFormat="1">
      <c r="A171" s="13"/>
      <c r="B171" s="216"/>
      <c r="C171" s="217"/>
      <c r="D171" s="194" t="s">
        <v>135</v>
      </c>
      <c r="E171" s="218" t="s">
        <v>17</v>
      </c>
      <c r="F171" s="219" t="s">
        <v>284</v>
      </c>
      <c r="G171" s="217"/>
      <c r="H171" s="220">
        <v>40.140000000000001</v>
      </c>
      <c r="I171" s="217"/>
      <c r="J171" s="217"/>
      <c r="K171" s="217"/>
      <c r="L171" s="221"/>
      <c r="M171" s="222"/>
      <c r="N171" s="223"/>
      <c r="O171" s="223"/>
      <c r="P171" s="223"/>
      <c r="Q171" s="223"/>
      <c r="R171" s="223"/>
      <c r="S171" s="223"/>
      <c r="T171" s="22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5" t="s">
        <v>135</v>
      </c>
      <c r="AU171" s="225" t="s">
        <v>75</v>
      </c>
      <c r="AV171" s="13" t="s">
        <v>75</v>
      </c>
      <c r="AW171" s="13" t="s">
        <v>28</v>
      </c>
      <c r="AX171" s="13" t="s">
        <v>66</v>
      </c>
      <c r="AY171" s="225" t="s">
        <v>120</v>
      </c>
    </row>
    <row r="172" s="14" customFormat="1">
      <c r="A172" s="14"/>
      <c r="B172" s="226"/>
      <c r="C172" s="227"/>
      <c r="D172" s="194" t="s">
        <v>135</v>
      </c>
      <c r="E172" s="228" t="s">
        <v>17</v>
      </c>
      <c r="F172" s="229" t="s">
        <v>173</v>
      </c>
      <c r="G172" s="227"/>
      <c r="H172" s="230">
        <v>57.060000000000002</v>
      </c>
      <c r="I172" s="227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5" t="s">
        <v>135</v>
      </c>
      <c r="AU172" s="235" t="s">
        <v>75</v>
      </c>
      <c r="AV172" s="14" t="s">
        <v>119</v>
      </c>
      <c r="AW172" s="14" t="s">
        <v>28</v>
      </c>
      <c r="AX172" s="14" t="s">
        <v>73</v>
      </c>
      <c r="AY172" s="235" t="s">
        <v>120</v>
      </c>
    </row>
    <row r="173" s="2" customFormat="1" ht="14.4" customHeight="1">
      <c r="A173" s="33"/>
      <c r="B173" s="34"/>
      <c r="C173" s="198" t="s">
        <v>285</v>
      </c>
      <c r="D173" s="198" t="s">
        <v>125</v>
      </c>
      <c r="E173" s="199" t="s">
        <v>286</v>
      </c>
      <c r="F173" s="200" t="s">
        <v>287</v>
      </c>
      <c r="G173" s="201" t="s">
        <v>128</v>
      </c>
      <c r="H173" s="202">
        <v>54.600000000000001</v>
      </c>
      <c r="I173" s="203">
        <v>1100</v>
      </c>
      <c r="J173" s="203">
        <f>ROUND(I173*H173,2)</f>
        <v>60060</v>
      </c>
      <c r="K173" s="200" t="s">
        <v>17</v>
      </c>
      <c r="L173" s="204"/>
      <c r="M173" s="205" t="s">
        <v>17</v>
      </c>
      <c r="N173" s="206" t="s">
        <v>37</v>
      </c>
      <c r="O173" s="190">
        <v>0</v>
      </c>
      <c r="P173" s="190">
        <f>O173*H173</f>
        <v>0</v>
      </c>
      <c r="Q173" s="190">
        <v>0.001</v>
      </c>
      <c r="R173" s="190">
        <f>Q173*H173</f>
        <v>0.054600000000000003</v>
      </c>
      <c r="S173" s="190">
        <v>0</v>
      </c>
      <c r="T173" s="19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2" t="s">
        <v>129</v>
      </c>
      <c r="AT173" s="192" t="s">
        <v>125</v>
      </c>
      <c r="AU173" s="192" t="s">
        <v>75</v>
      </c>
      <c r="AY173" s="18" t="s">
        <v>120</v>
      </c>
      <c r="BE173" s="193">
        <f>IF(N173="základní",J173,0)</f>
        <v>60060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8" t="s">
        <v>73</v>
      </c>
      <c r="BK173" s="193">
        <f>ROUND(I173*H173,2)</f>
        <v>60060</v>
      </c>
      <c r="BL173" s="18" t="s">
        <v>119</v>
      </c>
      <c r="BM173" s="192" t="s">
        <v>288</v>
      </c>
    </row>
    <row r="174" s="12" customFormat="1">
      <c r="A174" s="12"/>
      <c r="B174" s="207"/>
      <c r="C174" s="208"/>
      <c r="D174" s="194" t="s">
        <v>135</v>
      </c>
      <c r="E174" s="209" t="s">
        <v>17</v>
      </c>
      <c r="F174" s="210" t="s">
        <v>289</v>
      </c>
      <c r="G174" s="208"/>
      <c r="H174" s="209" t="s">
        <v>17</v>
      </c>
      <c r="I174" s="208"/>
      <c r="J174" s="208"/>
      <c r="K174" s="208"/>
      <c r="L174" s="211"/>
      <c r="M174" s="212"/>
      <c r="N174" s="213"/>
      <c r="O174" s="213"/>
      <c r="P174" s="213"/>
      <c r="Q174" s="213"/>
      <c r="R174" s="213"/>
      <c r="S174" s="213"/>
      <c r="T174" s="21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15" t="s">
        <v>135</v>
      </c>
      <c r="AU174" s="215" t="s">
        <v>75</v>
      </c>
      <c r="AV174" s="12" t="s">
        <v>73</v>
      </c>
      <c r="AW174" s="12" t="s">
        <v>28</v>
      </c>
      <c r="AX174" s="12" t="s">
        <v>66</v>
      </c>
      <c r="AY174" s="215" t="s">
        <v>120</v>
      </c>
    </row>
    <row r="175" s="13" customFormat="1">
      <c r="A175" s="13"/>
      <c r="B175" s="216"/>
      <c r="C175" s="217"/>
      <c r="D175" s="194" t="s">
        <v>135</v>
      </c>
      <c r="E175" s="218" t="s">
        <v>17</v>
      </c>
      <c r="F175" s="219" t="s">
        <v>290</v>
      </c>
      <c r="G175" s="217"/>
      <c r="H175" s="220">
        <v>54.600000000000001</v>
      </c>
      <c r="I175" s="217"/>
      <c r="J175" s="217"/>
      <c r="K175" s="217"/>
      <c r="L175" s="221"/>
      <c r="M175" s="222"/>
      <c r="N175" s="223"/>
      <c r="O175" s="223"/>
      <c r="P175" s="223"/>
      <c r="Q175" s="223"/>
      <c r="R175" s="223"/>
      <c r="S175" s="223"/>
      <c r="T175" s="22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5" t="s">
        <v>135</v>
      </c>
      <c r="AU175" s="225" t="s">
        <v>75</v>
      </c>
      <c r="AV175" s="13" t="s">
        <v>75</v>
      </c>
      <c r="AW175" s="13" t="s">
        <v>28</v>
      </c>
      <c r="AX175" s="13" t="s">
        <v>73</v>
      </c>
      <c r="AY175" s="225" t="s">
        <v>120</v>
      </c>
    </row>
    <row r="176" s="2" customFormat="1" ht="14.4" customHeight="1">
      <c r="A176" s="33"/>
      <c r="B176" s="34"/>
      <c r="C176" s="198" t="s">
        <v>291</v>
      </c>
      <c r="D176" s="198" t="s">
        <v>125</v>
      </c>
      <c r="E176" s="199" t="s">
        <v>292</v>
      </c>
      <c r="F176" s="200" t="s">
        <v>293</v>
      </c>
      <c r="G176" s="201" t="s">
        <v>128</v>
      </c>
      <c r="H176" s="202">
        <v>22.48</v>
      </c>
      <c r="I176" s="203">
        <v>300</v>
      </c>
      <c r="J176" s="203">
        <f>ROUND(I176*H176,2)</f>
        <v>6744</v>
      </c>
      <c r="K176" s="200" t="s">
        <v>17</v>
      </c>
      <c r="L176" s="204"/>
      <c r="M176" s="205" t="s">
        <v>17</v>
      </c>
      <c r="N176" s="206" t="s">
        <v>37</v>
      </c>
      <c r="O176" s="190">
        <v>0</v>
      </c>
      <c r="P176" s="190">
        <f>O176*H176</f>
        <v>0</v>
      </c>
      <c r="Q176" s="190">
        <v>0.001</v>
      </c>
      <c r="R176" s="190">
        <f>Q176*H176</f>
        <v>0.02248</v>
      </c>
      <c r="S176" s="190">
        <v>0</v>
      </c>
      <c r="T176" s="19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2" t="s">
        <v>129</v>
      </c>
      <c r="AT176" s="192" t="s">
        <v>125</v>
      </c>
      <c r="AU176" s="192" t="s">
        <v>75</v>
      </c>
      <c r="AY176" s="18" t="s">
        <v>120</v>
      </c>
      <c r="BE176" s="193">
        <f>IF(N176="základní",J176,0)</f>
        <v>6744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73</v>
      </c>
      <c r="BK176" s="193">
        <f>ROUND(I176*H176,2)</f>
        <v>6744</v>
      </c>
      <c r="BL176" s="18" t="s">
        <v>119</v>
      </c>
      <c r="BM176" s="192" t="s">
        <v>294</v>
      </c>
    </row>
    <row r="177" s="12" customFormat="1">
      <c r="A177" s="12"/>
      <c r="B177" s="207"/>
      <c r="C177" s="208"/>
      <c r="D177" s="194" t="s">
        <v>135</v>
      </c>
      <c r="E177" s="209" t="s">
        <v>17</v>
      </c>
      <c r="F177" s="210" t="s">
        <v>295</v>
      </c>
      <c r="G177" s="208"/>
      <c r="H177" s="209" t="s">
        <v>17</v>
      </c>
      <c r="I177" s="208"/>
      <c r="J177" s="208"/>
      <c r="K177" s="208"/>
      <c r="L177" s="211"/>
      <c r="M177" s="212"/>
      <c r="N177" s="213"/>
      <c r="O177" s="213"/>
      <c r="P177" s="213"/>
      <c r="Q177" s="213"/>
      <c r="R177" s="213"/>
      <c r="S177" s="213"/>
      <c r="T177" s="21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15" t="s">
        <v>135</v>
      </c>
      <c r="AU177" s="215" t="s">
        <v>75</v>
      </c>
      <c r="AV177" s="12" t="s">
        <v>73</v>
      </c>
      <c r="AW177" s="12" t="s">
        <v>28</v>
      </c>
      <c r="AX177" s="12" t="s">
        <v>66</v>
      </c>
      <c r="AY177" s="215" t="s">
        <v>120</v>
      </c>
    </row>
    <row r="178" s="13" customFormat="1">
      <c r="A178" s="13"/>
      <c r="B178" s="216"/>
      <c r="C178" s="217"/>
      <c r="D178" s="194" t="s">
        <v>135</v>
      </c>
      <c r="E178" s="218" t="s">
        <v>17</v>
      </c>
      <c r="F178" s="219" t="s">
        <v>296</v>
      </c>
      <c r="G178" s="217"/>
      <c r="H178" s="220">
        <v>22.48</v>
      </c>
      <c r="I178" s="217"/>
      <c r="J178" s="217"/>
      <c r="K178" s="217"/>
      <c r="L178" s="221"/>
      <c r="M178" s="222"/>
      <c r="N178" s="223"/>
      <c r="O178" s="223"/>
      <c r="P178" s="223"/>
      <c r="Q178" s="223"/>
      <c r="R178" s="223"/>
      <c r="S178" s="223"/>
      <c r="T178" s="22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5" t="s">
        <v>135</v>
      </c>
      <c r="AU178" s="225" t="s">
        <v>75</v>
      </c>
      <c r="AV178" s="13" t="s">
        <v>75</v>
      </c>
      <c r="AW178" s="13" t="s">
        <v>28</v>
      </c>
      <c r="AX178" s="13" t="s">
        <v>73</v>
      </c>
      <c r="AY178" s="225" t="s">
        <v>120</v>
      </c>
    </row>
    <row r="179" s="2" customFormat="1" ht="24.15" customHeight="1">
      <c r="A179" s="33"/>
      <c r="B179" s="34"/>
      <c r="C179" s="182" t="s">
        <v>297</v>
      </c>
      <c r="D179" s="182" t="s">
        <v>114</v>
      </c>
      <c r="E179" s="183" t="s">
        <v>298</v>
      </c>
      <c r="F179" s="184" t="s">
        <v>299</v>
      </c>
      <c r="G179" s="185" t="s">
        <v>300</v>
      </c>
      <c r="H179" s="186">
        <v>1680</v>
      </c>
      <c r="I179" s="187">
        <v>170</v>
      </c>
      <c r="J179" s="187">
        <f>ROUND(I179*H179,2)</f>
        <v>285600</v>
      </c>
      <c r="K179" s="184" t="s">
        <v>118</v>
      </c>
      <c r="L179" s="39"/>
      <c r="M179" s="188" t="s">
        <v>17</v>
      </c>
      <c r="N179" s="189" t="s">
        <v>37</v>
      </c>
      <c r="O179" s="190">
        <v>0.40899999999999997</v>
      </c>
      <c r="P179" s="190">
        <f>O179*H179</f>
        <v>687.12</v>
      </c>
      <c r="Q179" s="190">
        <v>0.0061999999999999998</v>
      </c>
      <c r="R179" s="190">
        <f>Q179*H179</f>
        <v>10.416</v>
      </c>
      <c r="S179" s="190">
        <v>0</v>
      </c>
      <c r="T179" s="19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2" t="s">
        <v>119</v>
      </c>
      <c r="AT179" s="192" t="s">
        <v>114</v>
      </c>
      <c r="AU179" s="192" t="s">
        <v>75</v>
      </c>
      <c r="AY179" s="18" t="s">
        <v>120</v>
      </c>
      <c r="BE179" s="193">
        <f>IF(N179="základní",J179,0)</f>
        <v>285600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73</v>
      </c>
      <c r="BK179" s="193">
        <f>ROUND(I179*H179,2)</f>
        <v>285600</v>
      </c>
      <c r="BL179" s="18" t="s">
        <v>119</v>
      </c>
      <c r="BM179" s="192" t="s">
        <v>301</v>
      </c>
    </row>
    <row r="180" s="2" customFormat="1">
      <c r="A180" s="33"/>
      <c r="B180" s="34"/>
      <c r="C180" s="35"/>
      <c r="D180" s="194" t="s">
        <v>122</v>
      </c>
      <c r="E180" s="35"/>
      <c r="F180" s="195" t="s">
        <v>302</v>
      </c>
      <c r="G180" s="35"/>
      <c r="H180" s="35"/>
      <c r="I180" s="35"/>
      <c r="J180" s="35"/>
      <c r="K180" s="35"/>
      <c r="L180" s="39"/>
      <c r="M180" s="196"/>
      <c r="N180" s="197"/>
      <c r="O180" s="78"/>
      <c r="P180" s="78"/>
      <c r="Q180" s="78"/>
      <c r="R180" s="78"/>
      <c r="S180" s="78"/>
      <c r="T180" s="79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122</v>
      </c>
      <c r="AU180" s="18" t="s">
        <v>75</v>
      </c>
    </row>
    <row r="181" s="12" customFormat="1">
      <c r="A181" s="12"/>
      <c r="B181" s="207"/>
      <c r="C181" s="208"/>
      <c r="D181" s="194" t="s">
        <v>135</v>
      </c>
      <c r="E181" s="209" t="s">
        <v>17</v>
      </c>
      <c r="F181" s="210" t="s">
        <v>303</v>
      </c>
      <c r="G181" s="208"/>
      <c r="H181" s="209" t="s">
        <v>17</v>
      </c>
      <c r="I181" s="208"/>
      <c r="J181" s="208"/>
      <c r="K181" s="208"/>
      <c r="L181" s="211"/>
      <c r="M181" s="212"/>
      <c r="N181" s="213"/>
      <c r="O181" s="213"/>
      <c r="P181" s="213"/>
      <c r="Q181" s="213"/>
      <c r="R181" s="213"/>
      <c r="S181" s="213"/>
      <c r="T181" s="21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15" t="s">
        <v>135</v>
      </c>
      <c r="AU181" s="215" t="s">
        <v>75</v>
      </c>
      <c r="AV181" s="12" t="s">
        <v>73</v>
      </c>
      <c r="AW181" s="12" t="s">
        <v>28</v>
      </c>
      <c r="AX181" s="12" t="s">
        <v>66</v>
      </c>
      <c r="AY181" s="215" t="s">
        <v>120</v>
      </c>
    </row>
    <row r="182" s="12" customFormat="1">
      <c r="A182" s="12"/>
      <c r="B182" s="207"/>
      <c r="C182" s="208"/>
      <c r="D182" s="194" t="s">
        <v>135</v>
      </c>
      <c r="E182" s="209" t="s">
        <v>17</v>
      </c>
      <c r="F182" s="210" t="s">
        <v>304</v>
      </c>
      <c r="G182" s="208"/>
      <c r="H182" s="209" t="s">
        <v>17</v>
      </c>
      <c r="I182" s="208"/>
      <c r="J182" s="208"/>
      <c r="K182" s="208"/>
      <c r="L182" s="211"/>
      <c r="M182" s="212"/>
      <c r="N182" s="213"/>
      <c r="O182" s="213"/>
      <c r="P182" s="213"/>
      <c r="Q182" s="213"/>
      <c r="R182" s="213"/>
      <c r="S182" s="213"/>
      <c r="T182" s="21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15" t="s">
        <v>135</v>
      </c>
      <c r="AU182" s="215" t="s">
        <v>75</v>
      </c>
      <c r="AV182" s="12" t="s">
        <v>73</v>
      </c>
      <c r="AW182" s="12" t="s">
        <v>28</v>
      </c>
      <c r="AX182" s="12" t="s">
        <v>66</v>
      </c>
      <c r="AY182" s="215" t="s">
        <v>120</v>
      </c>
    </row>
    <row r="183" s="12" customFormat="1">
      <c r="A183" s="12"/>
      <c r="B183" s="207"/>
      <c r="C183" s="208"/>
      <c r="D183" s="194" t="s">
        <v>135</v>
      </c>
      <c r="E183" s="209" t="s">
        <v>17</v>
      </c>
      <c r="F183" s="210" t="s">
        <v>305</v>
      </c>
      <c r="G183" s="208"/>
      <c r="H183" s="209" t="s">
        <v>17</v>
      </c>
      <c r="I183" s="208"/>
      <c r="J183" s="208"/>
      <c r="K183" s="208"/>
      <c r="L183" s="211"/>
      <c r="M183" s="212"/>
      <c r="N183" s="213"/>
      <c r="O183" s="213"/>
      <c r="P183" s="213"/>
      <c r="Q183" s="213"/>
      <c r="R183" s="213"/>
      <c r="S183" s="213"/>
      <c r="T183" s="21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15" t="s">
        <v>135</v>
      </c>
      <c r="AU183" s="215" t="s">
        <v>75</v>
      </c>
      <c r="AV183" s="12" t="s">
        <v>73</v>
      </c>
      <c r="AW183" s="12" t="s">
        <v>28</v>
      </c>
      <c r="AX183" s="12" t="s">
        <v>66</v>
      </c>
      <c r="AY183" s="215" t="s">
        <v>120</v>
      </c>
    </row>
    <row r="184" s="13" customFormat="1">
      <c r="A184" s="13"/>
      <c r="B184" s="216"/>
      <c r="C184" s="217"/>
      <c r="D184" s="194" t="s">
        <v>135</v>
      </c>
      <c r="E184" s="218" t="s">
        <v>17</v>
      </c>
      <c r="F184" s="219" t="s">
        <v>306</v>
      </c>
      <c r="G184" s="217"/>
      <c r="H184" s="220">
        <v>1680</v>
      </c>
      <c r="I184" s="217"/>
      <c r="J184" s="217"/>
      <c r="K184" s="217"/>
      <c r="L184" s="221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5" t="s">
        <v>135</v>
      </c>
      <c r="AU184" s="225" t="s">
        <v>75</v>
      </c>
      <c r="AV184" s="13" t="s">
        <v>75</v>
      </c>
      <c r="AW184" s="13" t="s">
        <v>28</v>
      </c>
      <c r="AX184" s="13" t="s">
        <v>73</v>
      </c>
      <c r="AY184" s="225" t="s">
        <v>120</v>
      </c>
    </row>
    <row r="185" s="2" customFormat="1" ht="6.96" customHeight="1">
      <c r="A185" s="33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39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sheetProtection sheet="1" autoFilter="0" formatColumns="0" formatRows="0" objects="1" scenarios="1" spinCount="100000" saltValue="/CbY036pVGNBa5pC87UVPwHX7qv6lns94XX4z/72erGAh2+pmi6afzueWVa0PptAsx+keYP8pnJ1PZD1uQxNtw==" hashValue="JnNe6tbJN0sujgLlD4bnOuJarE49r5iUHa8v3+op6Ni7oYlRt5loD1V32plmjs8ejB33ZfezCFd6aaE8btpObg==" algorithmName="SHA-512" password="CC35"/>
  <autoFilter ref="C80:K1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307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228972.64000000001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ROUND((SUM(BE79:BE193)),  2)</f>
        <v>228972.64000000001</v>
      </c>
      <c r="G33" s="33"/>
      <c r="H33" s="33"/>
      <c r="I33" s="142">
        <v>0.20999999999999999</v>
      </c>
      <c r="J33" s="141">
        <f>ROUND(((SUM(BE79:BE193))*I33),  2)</f>
        <v>48084.25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ROUND((SUM(BF79:BF193)),  2)</f>
        <v>0</v>
      </c>
      <c r="G34" s="33"/>
      <c r="H34" s="33"/>
      <c r="I34" s="142">
        <v>0.14999999999999999</v>
      </c>
      <c r="J34" s="141">
        <f>ROUND(((SUM(BF79:BF193))*I34),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ROUND((SUM(BG79:BG193)),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ROUND((SUM(BH79:BH193)),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ROUND((SUM(BI79:BI193)),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277056.89000000001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4-14-SO02 - 4-14 - SO02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228972.63999999999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100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4-14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92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4-14-SO02 - 4-14 - SO02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23. 9. 2020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101</v>
      </c>
      <c r="D78" s="174" t="s">
        <v>51</v>
      </c>
      <c r="E78" s="174" t="s">
        <v>47</v>
      </c>
      <c r="F78" s="174" t="s">
        <v>48</v>
      </c>
      <c r="G78" s="174" t="s">
        <v>102</v>
      </c>
      <c r="H78" s="174" t="s">
        <v>103</v>
      </c>
      <c r="I78" s="174" t="s">
        <v>104</v>
      </c>
      <c r="J78" s="174" t="s">
        <v>96</v>
      </c>
      <c r="K78" s="175" t="s">
        <v>105</v>
      </c>
      <c r="L78" s="176"/>
      <c r="M78" s="86" t="s">
        <v>17</v>
      </c>
      <c r="N78" s="87" t="s">
        <v>36</v>
      </c>
      <c r="O78" s="87" t="s">
        <v>106</v>
      </c>
      <c r="P78" s="87" t="s">
        <v>107</v>
      </c>
      <c r="Q78" s="87" t="s">
        <v>108</v>
      </c>
      <c r="R78" s="87" t="s">
        <v>109</v>
      </c>
      <c r="S78" s="87" t="s">
        <v>110</v>
      </c>
      <c r="T78" s="88" t="s">
        <v>111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112</v>
      </c>
      <c r="D79" s="35"/>
      <c r="E79" s="35"/>
      <c r="F79" s="35"/>
      <c r="G79" s="35"/>
      <c r="H79" s="35"/>
      <c r="I79" s="35"/>
      <c r="J79" s="177">
        <f>BK79</f>
        <v>228972.63999999999</v>
      </c>
      <c r="K79" s="35"/>
      <c r="L79" s="39"/>
      <c r="M79" s="89"/>
      <c r="N79" s="178"/>
      <c r="O79" s="90"/>
      <c r="P79" s="179">
        <f>SUM(P80:P193)</f>
        <v>214.78094899999996</v>
      </c>
      <c r="Q79" s="90"/>
      <c r="R79" s="179">
        <f>SUM(R80:R193)</f>
        <v>6.4204439999999998</v>
      </c>
      <c r="S79" s="90"/>
      <c r="T79" s="180">
        <f>SUM(T80:T193)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97</v>
      </c>
      <c r="BK79" s="181">
        <f>SUM(BK80:BK193)</f>
        <v>228972.63999999999</v>
      </c>
    </row>
    <row r="80" s="2" customFormat="1" ht="24.15" customHeight="1">
      <c r="A80" s="33"/>
      <c r="B80" s="34"/>
      <c r="C80" s="182" t="s">
        <v>73</v>
      </c>
      <c r="D80" s="182" t="s">
        <v>114</v>
      </c>
      <c r="E80" s="183" t="s">
        <v>115</v>
      </c>
      <c r="F80" s="184" t="s">
        <v>116</v>
      </c>
      <c r="G80" s="185" t="s">
        <v>117</v>
      </c>
      <c r="H80" s="186">
        <v>3672</v>
      </c>
      <c r="I80" s="187">
        <v>4.3399999999999999</v>
      </c>
      <c r="J80" s="187">
        <f>ROUND(I80*H80,2)</f>
        <v>15936.48</v>
      </c>
      <c r="K80" s="184" t="s">
        <v>118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18.359999999999999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119</v>
      </c>
      <c r="AT80" s="192" t="s">
        <v>114</v>
      </c>
      <c r="AU80" s="192" t="s">
        <v>66</v>
      </c>
      <c r="AY80" s="18" t="s">
        <v>120</v>
      </c>
      <c r="BE80" s="193">
        <f>IF(N80="základní",J80,0)</f>
        <v>15936.48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15936.48</v>
      </c>
      <c r="BL80" s="18" t="s">
        <v>119</v>
      </c>
      <c r="BM80" s="192" t="s">
        <v>308</v>
      </c>
    </row>
    <row r="81" s="2" customFormat="1">
      <c r="A81" s="33"/>
      <c r="B81" s="34"/>
      <c r="C81" s="35"/>
      <c r="D81" s="194" t="s">
        <v>122</v>
      </c>
      <c r="E81" s="35"/>
      <c r="F81" s="195" t="s">
        <v>123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122</v>
      </c>
      <c r="AU81" s="18" t="s">
        <v>66</v>
      </c>
    </row>
    <row r="82" s="2" customFormat="1" ht="14.4" customHeight="1">
      <c r="A82" s="33"/>
      <c r="B82" s="34"/>
      <c r="C82" s="198" t="s">
        <v>75</v>
      </c>
      <c r="D82" s="198" t="s">
        <v>125</v>
      </c>
      <c r="E82" s="199" t="s">
        <v>126</v>
      </c>
      <c r="F82" s="200" t="s">
        <v>127</v>
      </c>
      <c r="G82" s="201" t="s">
        <v>128</v>
      </c>
      <c r="H82" s="202">
        <v>29.376000000000001</v>
      </c>
      <c r="I82" s="203">
        <v>750</v>
      </c>
      <c r="J82" s="203">
        <f>ROUND(I82*H82,2)</f>
        <v>22032</v>
      </c>
      <c r="K82" s="200" t="s">
        <v>17</v>
      </c>
      <c r="L82" s="204"/>
      <c r="M82" s="205" t="s">
        <v>17</v>
      </c>
      <c r="N82" s="206" t="s">
        <v>37</v>
      </c>
      <c r="O82" s="190">
        <v>0</v>
      </c>
      <c r="P82" s="190">
        <f>O82*H82</f>
        <v>0</v>
      </c>
      <c r="Q82" s="190">
        <v>0.001</v>
      </c>
      <c r="R82" s="190">
        <f>Q82*H82</f>
        <v>0.029376000000000003</v>
      </c>
      <c r="S82" s="190">
        <v>0</v>
      </c>
      <c r="T82" s="191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92" t="s">
        <v>129</v>
      </c>
      <c r="AT82" s="192" t="s">
        <v>125</v>
      </c>
      <c r="AU82" s="192" t="s">
        <v>66</v>
      </c>
      <c r="AY82" s="18" t="s">
        <v>120</v>
      </c>
      <c r="BE82" s="193">
        <f>IF(N82="základní",J82,0)</f>
        <v>22032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8" t="s">
        <v>73</v>
      </c>
      <c r="BK82" s="193">
        <f>ROUND(I82*H82,2)</f>
        <v>22032</v>
      </c>
      <c r="BL82" s="18" t="s">
        <v>119</v>
      </c>
      <c r="BM82" s="192" t="s">
        <v>309</v>
      </c>
    </row>
    <row r="83" s="12" customFormat="1">
      <c r="A83" s="12"/>
      <c r="B83" s="207"/>
      <c r="C83" s="208"/>
      <c r="D83" s="194" t="s">
        <v>135</v>
      </c>
      <c r="E83" s="209" t="s">
        <v>17</v>
      </c>
      <c r="F83" s="210" t="s">
        <v>310</v>
      </c>
      <c r="G83" s="208"/>
      <c r="H83" s="209" t="s">
        <v>17</v>
      </c>
      <c r="I83" s="208"/>
      <c r="J83" s="208"/>
      <c r="K83" s="208"/>
      <c r="L83" s="211"/>
      <c r="M83" s="212"/>
      <c r="N83" s="213"/>
      <c r="O83" s="213"/>
      <c r="P83" s="213"/>
      <c r="Q83" s="213"/>
      <c r="R83" s="213"/>
      <c r="S83" s="213"/>
      <c r="T83" s="214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5" t="s">
        <v>135</v>
      </c>
      <c r="AU83" s="215" t="s">
        <v>66</v>
      </c>
      <c r="AV83" s="12" t="s">
        <v>73</v>
      </c>
      <c r="AW83" s="12" t="s">
        <v>28</v>
      </c>
      <c r="AX83" s="12" t="s">
        <v>66</v>
      </c>
      <c r="AY83" s="215" t="s">
        <v>120</v>
      </c>
    </row>
    <row r="84" s="13" customFormat="1">
      <c r="A84" s="13"/>
      <c r="B84" s="216"/>
      <c r="C84" s="217"/>
      <c r="D84" s="194" t="s">
        <v>135</v>
      </c>
      <c r="E84" s="218" t="s">
        <v>17</v>
      </c>
      <c r="F84" s="219" t="s">
        <v>311</v>
      </c>
      <c r="G84" s="217"/>
      <c r="H84" s="220">
        <v>29.376000000000001</v>
      </c>
      <c r="I84" s="217"/>
      <c r="J84" s="217"/>
      <c r="K84" s="217"/>
      <c r="L84" s="221"/>
      <c r="M84" s="222"/>
      <c r="N84" s="223"/>
      <c r="O84" s="223"/>
      <c r="P84" s="223"/>
      <c r="Q84" s="223"/>
      <c r="R84" s="223"/>
      <c r="S84" s="223"/>
      <c r="T84" s="224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5" t="s">
        <v>135</v>
      </c>
      <c r="AU84" s="225" t="s">
        <v>66</v>
      </c>
      <c r="AV84" s="13" t="s">
        <v>75</v>
      </c>
      <c r="AW84" s="13" t="s">
        <v>28</v>
      </c>
      <c r="AX84" s="13" t="s">
        <v>73</v>
      </c>
      <c r="AY84" s="225" t="s">
        <v>120</v>
      </c>
    </row>
    <row r="85" s="2" customFormat="1" ht="14.4" customHeight="1">
      <c r="A85" s="33"/>
      <c r="B85" s="34"/>
      <c r="C85" s="182" t="s">
        <v>158</v>
      </c>
      <c r="D85" s="182" t="s">
        <v>114</v>
      </c>
      <c r="E85" s="183" t="s">
        <v>131</v>
      </c>
      <c r="F85" s="184" t="s">
        <v>132</v>
      </c>
      <c r="G85" s="185" t="s">
        <v>117</v>
      </c>
      <c r="H85" s="186">
        <v>3672</v>
      </c>
      <c r="I85" s="187">
        <v>2.1099999999999999</v>
      </c>
      <c r="J85" s="187">
        <f>ROUND(I85*H85,2)</f>
        <v>7747.9200000000001</v>
      </c>
      <c r="K85" s="184" t="s">
        <v>118</v>
      </c>
      <c r="L85" s="39"/>
      <c r="M85" s="188" t="s">
        <v>17</v>
      </c>
      <c r="N85" s="189" t="s">
        <v>37</v>
      </c>
      <c r="O85" s="190">
        <v>0.0030000000000000001</v>
      </c>
      <c r="P85" s="190">
        <f>O85*H85</f>
        <v>11.016</v>
      </c>
      <c r="Q85" s="190">
        <v>0</v>
      </c>
      <c r="R85" s="190">
        <f>Q85*H85</f>
        <v>0</v>
      </c>
      <c r="S85" s="190">
        <v>0</v>
      </c>
      <c r="T85" s="191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2" t="s">
        <v>119</v>
      </c>
      <c r="AT85" s="192" t="s">
        <v>114</v>
      </c>
      <c r="AU85" s="192" t="s">
        <v>66</v>
      </c>
      <c r="AY85" s="18" t="s">
        <v>120</v>
      </c>
      <c r="BE85" s="193">
        <f>IF(N85="základní",J85,0)</f>
        <v>7747.9200000000001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18" t="s">
        <v>73</v>
      </c>
      <c r="BK85" s="193">
        <f>ROUND(I85*H85,2)</f>
        <v>7747.9200000000001</v>
      </c>
      <c r="BL85" s="18" t="s">
        <v>119</v>
      </c>
      <c r="BM85" s="192" t="s">
        <v>312</v>
      </c>
    </row>
    <row r="86" s="2" customFormat="1">
      <c r="A86" s="33"/>
      <c r="B86" s="34"/>
      <c r="C86" s="35"/>
      <c r="D86" s="194" t="s">
        <v>122</v>
      </c>
      <c r="E86" s="35"/>
      <c r="F86" s="195" t="s">
        <v>134</v>
      </c>
      <c r="G86" s="35"/>
      <c r="H86" s="35"/>
      <c r="I86" s="35"/>
      <c r="J86" s="35"/>
      <c r="K86" s="35"/>
      <c r="L86" s="39"/>
      <c r="M86" s="196"/>
      <c r="N86" s="197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122</v>
      </c>
      <c r="AU86" s="18" t="s">
        <v>66</v>
      </c>
    </row>
    <row r="87" s="12" customFormat="1">
      <c r="A87" s="12"/>
      <c r="B87" s="207"/>
      <c r="C87" s="208"/>
      <c r="D87" s="194" t="s">
        <v>135</v>
      </c>
      <c r="E87" s="209" t="s">
        <v>17</v>
      </c>
      <c r="F87" s="210" t="s">
        <v>136</v>
      </c>
      <c r="G87" s="208"/>
      <c r="H87" s="209" t="s">
        <v>17</v>
      </c>
      <c r="I87" s="208"/>
      <c r="J87" s="208"/>
      <c r="K87" s="208"/>
      <c r="L87" s="211"/>
      <c r="M87" s="212"/>
      <c r="N87" s="213"/>
      <c r="O87" s="213"/>
      <c r="P87" s="213"/>
      <c r="Q87" s="213"/>
      <c r="R87" s="213"/>
      <c r="S87" s="213"/>
      <c r="T87" s="21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5" t="s">
        <v>135</v>
      </c>
      <c r="AU87" s="215" t="s">
        <v>66</v>
      </c>
      <c r="AV87" s="12" t="s">
        <v>73</v>
      </c>
      <c r="AW87" s="12" t="s">
        <v>28</v>
      </c>
      <c r="AX87" s="12" t="s">
        <v>66</v>
      </c>
      <c r="AY87" s="215" t="s">
        <v>120</v>
      </c>
    </row>
    <row r="88" s="13" customFormat="1">
      <c r="A88" s="13"/>
      <c r="B88" s="216"/>
      <c r="C88" s="217"/>
      <c r="D88" s="194" t="s">
        <v>135</v>
      </c>
      <c r="E88" s="218" t="s">
        <v>17</v>
      </c>
      <c r="F88" s="219" t="s">
        <v>313</v>
      </c>
      <c r="G88" s="217"/>
      <c r="H88" s="220">
        <v>3672</v>
      </c>
      <c r="I88" s="217"/>
      <c r="J88" s="217"/>
      <c r="K88" s="217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135</v>
      </c>
      <c r="AU88" s="225" t="s">
        <v>66</v>
      </c>
      <c r="AV88" s="13" t="s">
        <v>75</v>
      </c>
      <c r="AW88" s="13" t="s">
        <v>28</v>
      </c>
      <c r="AX88" s="13" t="s">
        <v>73</v>
      </c>
      <c r="AY88" s="225" t="s">
        <v>120</v>
      </c>
    </row>
    <row r="89" s="2" customFormat="1" ht="14.4" customHeight="1">
      <c r="A89" s="33"/>
      <c r="B89" s="34"/>
      <c r="C89" s="182" t="s">
        <v>119</v>
      </c>
      <c r="D89" s="182" t="s">
        <v>114</v>
      </c>
      <c r="E89" s="183" t="s">
        <v>138</v>
      </c>
      <c r="F89" s="184" t="s">
        <v>139</v>
      </c>
      <c r="G89" s="185" t="s">
        <v>117</v>
      </c>
      <c r="H89" s="186">
        <v>3672</v>
      </c>
      <c r="I89" s="187">
        <v>0.65000000000000002</v>
      </c>
      <c r="J89" s="187">
        <f>ROUND(I89*H89,2)</f>
        <v>2386.8000000000002</v>
      </c>
      <c r="K89" s="184" t="s">
        <v>118</v>
      </c>
      <c r="L89" s="39"/>
      <c r="M89" s="188" t="s">
        <v>17</v>
      </c>
      <c r="N89" s="189" t="s">
        <v>37</v>
      </c>
      <c r="O89" s="190">
        <v>0.001</v>
      </c>
      <c r="P89" s="190">
        <f>O89*H89</f>
        <v>3.6720000000000002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2" t="s">
        <v>119</v>
      </c>
      <c r="AT89" s="192" t="s">
        <v>114</v>
      </c>
      <c r="AU89" s="192" t="s">
        <v>66</v>
      </c>
      <c r="AY89" s="18" t="s">
        <v>120</v>
      </c>
      <c r="BE89" s="193">
        <f>IF(N89="základní",J89,0)</f>
        <v>2386.8000000000002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8" t="s">
        <v>73</v>
      </c>
      <c r="BK89" s="193">
        <f>ROUND(I89*H89,2)</f>
        <v>2386.8000000000002</v>
      </c>
      <c r="BL89" s="18" t="s">
        <v>119</v>
      </c>
      <c r="BM89" s="192" t="s">
        <v>314</v>
      </c>
    </row>
    <row r="90" s="2" customFormat="1">
      <c r="A90" s="33"/>
      <c r="B90" s="34"/>
      <c r="C90" s="35"/>
      <c r="D90" s="194" t="s">
        <v>122</v>
      </c>
      <c r="E90" s="35"/>
      <c r="F90" s="195" t="s">
        <v>134</v>
      </c>
      <c r="G90" s="35"/>
      <c r="H90" s="35"/>
      <c r="I90" s="35"/>
      <c r="J90" s="35"/>
      <c r="K90" s="35"/>
      <c r="L90" s="39"/>
      <c r="M90" s="196"/>
      <c r="N90" s="197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122</v>
      </c>
      <c r="AU90" s="18" t="s">
        <v>66</v>
      </c>
    </row>
    <row r="91" s="12" customFormat="1">
      <c r="A91" s="12"/>
      <c r="B91" s="207"/>
      <c r="C91" s="208"/>
      <c r="D91" s="194" t="s">
        <v>135</v>
      </c>
      <c r="E91" s="209" t="s">
        <v>17</v>
      </c>
      <c r="F91" s="210" t="s">
        <v>141</v>
      </c>
      <c r="G91" s="208"/>
      <c r="H91" s="209" t="s">
        <v>17</v>
      </c>
      <c r="I91" s="208"/>
      <c r="J91" s="208"/>
      <c r="K91" s="208"/>
      <c r="L91" s="211"/>
      <c r="M91" s="212"/>
      <c r="N91" s="213"/>
      <c r="O91" s="213"/>
      <c r="P91" s="213"/>
      <c r="Q91" s="213"/>
      <c r="R91" s="213"/>
      <c r="S91" s="213"/>
      <c r="T91" s="21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5" t="s">
        <v>135</v>
      </c>
      <c r="AU91" s="215" t="s">
        <v>66</v>
      </c>
      <c r="AV91" s="12" t="s">
        <v>73</v>
      </c>
      <c r="AW91" s="12" t="s">
        <v>28</v>
      </c>
      <c r="AX91" s="12" t="s">
        <v>66</v>
      </c>
      <c r="AY91" s="215" t="s">
        <v>120</v>
      </c>
    </row>
    <row r="92" s="13" customFormat="1">
      <c r="A92" s="13"/>
      <c r="B92" s="216"/>
      <c r="C92" s="217"/>
      <c r="D92" s="194" t="s">
        <v>135</v>
      </c>
      <c r="E92" s="218" t="s">
        <v>17</v>
      </c>
      <c r="F92" s="219" t="s">
        <v>313</v>
      </c>
      <c r="G92" s="217"/>
      <c r="H92" s="220">
        <v>3672</v>
      </c>
      <c r="I92" s="217"/>
      <c r="J92" s="217"/>
      <c r="K92" s="217"/>
      <c r="L92" s="221"/>
      <c r="M92" s="222"/>
      <c r="N92" s="223"/>
      <c r="O92" s="223"/>
      <c r="P92" s="223"/>
      <c r="Q92" s="223"/>
      <c r="R92" s="223"/>
      <c r="S92" s="223"/>
      <c r="T92" s="22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5" t="s">
        <v>135</v>
      </c>
      <c r="AU92" s="225" t="s">
        <v>66</v>
      </c>
      <c r="AV92" s="13" t="s">
        <v>75</v>
      </c>
      <c r="AW92" s="13" t="s">
        <v>28</v>
      </c>
      <c r="AX92" s="13" t="s">
        <v>73</v>
      </c>
      <c r="AY92" s="225" t="s">
        <v>120</v>
      </c>
    </row>
    <row r="93" s="2" customFormat="1" ht="14.4" customHeight="1">
      <c r="A93" s="33"/>
      <c r="B93" s="34"/>
      <c r="C93" s="182" t="s">
        <v>148</v>
      </c>
      <c r="D93" s="182" t="s">
        <v>114</v>
      </c>
      <c r="E93" s="183" t="s">
        <v>142</v>
      </c>
      <c r="F93" s="184" t="s">
        <v>143</v>
      </c>
      <c r="G93" s="185" t="s">
        <v>144</v>
      </c>
      <c r="H93" s="186">
        <v>0.84799999999999998</v>
      </c>
      <c r="I93" s="187">
        <v>4470</v>
      </c>
      <c r="J93" s="187">
        <f>ROUND(I93*H93,2)</f>
        <v>3790.5599999999999</v>
      </c>
      <c r="K93" s="184" t="s">
        <v>118</v>
      </c>
      <c r="L93" s="39"/>
      <c r="M93" s="188" t="s">
        <v>17</v>
      </c>
      <c r="N93" s="189" t="s">
        <v>37</v>
      </c>
      <c r="O93" s="190">
        <v>6.25</v>
      </c>
      <c r="P93" s="190">
        <f>O93*H93</f>
        <v>5.2999999999999998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2" t="s">
        <v>119</v>
      </c>
      <c r="AT93" s="192" t="s">
        <v>114</v>
      </c>
      <c r="AU93" s="192" t="s">
        <v>66</v>
      </c>
      <c r="AY93" s="18" t="s">
        <v>120</v>
      </c>
      <c r="BE93" s="193">
        <f>IF(N93="základní",J93,0)</f>
        <v>3790.5599999999999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8" t="s">
        <v>73</v>
      </c>
      <c r="BK93" s="193">
        <f>ROUND(I93*H93,2)</f>
        <v>3790.5599999999999</v>
      </c>
      <c r="BL93" s="18" t="s">
        <v>119</v>
      </c>
      <c r="BM93" s="192" t="s">
        <v>315</v>
      </c>
    </row>
    <row r="94" s="12" customFormat="1">
      <c r="A94" s="12"/>
      <c r="B94" s="207"/>
      <c r="C94" s="208"/>
      <c r="D94" s="194" t="s">
        <v>135</v>
      </c>
      <c r="E94" s="209" t="s">
        <v>17</v>
      </c>
      <c r="F94" s="210" t="s">
        <v>146</v>
      </c>
      <c r="G94" s="208"/>
      <c r="H94" s="209" t="s">
        <v>17</v>
      </c>
      <c r="I94" s="208"/>
      <c r="J94" s="208"/>
      <c r="K94" s="208"/>
      <c r="L94" s="211"/>
      <c r="M94" s="212"/>
      <c r="N94" s="213"/>
      <c r="O94" s="213"/>
      <c r="P94" s="213"/>
      <c r="Q94" s="213"/>
      <c r="R94" s="213"/>
      <c r="S94" s="213"/>
      <c r="T94" s="214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15" t="s">
        <v>135</v>
      </c>
      <c r="AU94" s="215" t="s">
        <v>66</v>
      </c>
      <c r="AV94" s="12" t="s">
        <v>73</v>
      </c>
      <c r="AW94" s="12" t="s">
        <v>28</v>
      </c>
      <c r="AX94" s="12" t="s">
        <v>66</v>
      </c>
      <c r="AY94" s="215" t="s">
        <v>120</v>
      </c>
    </row>
    <row r="95" s="13" customFormat="1">
      <c r="A95" s="13"/>
      <c r="B95" s="216"/>
      <c r="C95" s="217"/>
      <c r="D95" s="194" t="s">
        <v>135</v>
      </c>
      <c r="E95" s="218" t="s">
        <v>17</v>
      </c>
      <c r="F95" s="219" t="s">
        <v>147</v>
      </c>
      <c r="G95" s="217"/>
      <c r="H95" s="220">
        <v>0.84799999999999998</v>
      </c>
      <c r="I95" s="217"/>
      <c r="J95" s="217"/>
      <c r="K95" s="217"/>
      <c r="L95" s="221"/>
      <c r="M95" s="222"/>
      <c r="N95" s="223"/>
      <c r="O95" s="223"/>
      <c r="P95" s="223"/>
      <c r="Q95" s="223"/>
      <c r="R95" s="223"/>
      <c r="S95" s="223"/>
      <c r="T95" s="22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5" t="s">
        <v>135</v>
      </c>
      <c r="AU95" s="225" t="s">
        <v>66</v>
      </c>
      <c r="AV95" s="13" t="s">
        <v>75</v>
      </c>
      <c r="AW95" s="13" t="s">
        <v>28</v>
      </c>
      <c r="AX95" s="13" t="s">
        <v>73</v>
      </c>
      <c r="AY95" s="225" t="s">
        <v>120</v>
      </c>
    </row>
    <row r="96" s="2" customFormat="1" ht="14.4" customHeight="1">
      <c r="A96" s="33"/>
      <c r="B96" s="34"/>
      <c r="C96" s="182" t="s">
        <v>153</v>
      </c>
      <c r="D96" s="182" t="s">
        <v>114</v>
      </c>
      <c r="E96" s="183" t="s">
        <v>149</v>
      </c>
      <c r="F96" s="184" t="s">
        <v>150</v>
      </c>
      <c r="G96" s="185" t="s">
        <v>117</v>
      </c>
      <c r="H96" s="186">
        <v>133</v>
      </c>
      <c r="I96" s="187">
        <v>56.700000000000003</v>
      </c>
      <c r="J96" s="187">
        <f>ROUND(I96*H96,2)</f>
        <v>7541.1000000000004</v>
      </c>
      <c r="K96" s="184" t="s">
        <v>17</v>
      </c>
      <c r="L96" s="39"/>
      <c r="M96" s="188" t="s">
        <v>17</v>
      </c>
      <c r="N96" s="189" t="s">
        <v>37</v>
      </c>
      <c r="O96" s="190">
        <v>0.18099999999999999</v>
      </c>
      <c r="P96" s="190">
        <f>O96*H96</f>
        <v>24.073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2" t="s">
        <v>119</v>
      </c>
      <c r="AT96" s="192" t="s">
        <v>114</v>
      </c>
      <c r="AU96" s="192" t="s">
        <v>66</v>
      </c>
      <c r="AY96" s="18" t="s">
        <v>120</v>
      </c>
      <c r="BE96" s="193">
        <f>IF(N96="základní",J96,0)</f>
        <v>7541.1000000000004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8" t="s">
        <v>73</v>
      </c>
      <c r="BK96" s="193">
        <f>ROUND(I96*H96,2)</f>
        <v>7541.1000000000004</v>
      </c>
      <c r="BL96" s="18" t="s">
        <v>119</v>
      </c>
      <c r="BM96" s="192" t="s">
        <v>316</v>
      </c>
    </row>
    <row r="97" s="2" customFormat="1">
      <c r="A97" s="33"/>
      <c r="B97" s="34"/>
      <c r="C97" s="35"/>
      <c r="D97" s="194" t="s">
        <v>122</v>
      </c>
      <c r="E97" s="35"/>
      <c r="F97" s="195" t="s">
        <v>152</v>
      </c>
      <c r="G97" s="35"/>
      <c r="H97" s="35"/>
      <c r="I97" s="35"/>
      <c r="J97" s="35"/>
      <c r="K97" s="35"/>
      <c r="L97" s="39"/>
      <c r="M97" s="196"/>
      <c r="N97" s="197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122</v>
      </c>
      <c r="AU97" s="18" t="s">
        <v>66</v>
      </c>
    </row>
    <row r="98" s="12" customFormat="1">
      <c r="A98" s="12"/>
      <c r="B98" s="207"/>
      <c r="C98" s="208"/>
      <c r="D98" s="194" t="s">
        <v>135</v>
      </c>
      <c r="E98" s="209" t="s">
        <v>17</v>
      </c>
      <c r="F98" s="210" t="s">
        <v>317</v>
      </c>
      <c r="G98" s="208"/>
      <c r="H98" s="209" t="s">
        <v>17</v>
      </c>
      <c r="I98" s="208"/>
      <c r="J98" s="208"/>
      <c r="K98" s="208"/>
      <c r="L98" s="211"/>
      <c r="M98" s="212"/>
      <c r="N98" s="213"/>
      <c r="O98" s="213"/>
      <c r="P98" s="213"/>
      <c r="Q98" s="213"/>
      <c r="R98" s="213"/>
      <c r="S98" s="213"/>
      <c r="T98" s="214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5" t="s">
        <v>135</v>
      </c>
      <c r="AU98" s="215" t="s">
        <v>66</v>
      </c>
      <c r="AV98" s="12" t="s">
        <v>73</v>
      </c>
      <c r="AW98" s="12" t="s">
        <v>28</v>
      </c>
      <c r="AX98" s="12" t="s">
        <v>66</v>
      </c>
      <c r="AY98" s="215" t="s">
        <v>120</v>
      </c>
    </row>
    <row r="99" s="13" customFormat="1">
      <c r="A99" s="13"/>
      <c r="B99" s="216"/>
      <c r="C99" s="217"/>
      <c r="D99" s="194" t="s">
        <v>135</v>
      </c>
      <c r="E99" s="218" t="s">
        <v>17</v>
      </c>
      <c r="F99" s="219" t="s">
        <v>318</v>
      </c>
      <c r="G99" s="217"/>
      <c r="H99" s="220">
        <v>133</v>
      </c>
      <c r="I99" s="217"/>
      <c r="J99" s="217"/>
      <c r="K99" s="217"/>
      <c r="L99" s="221"/>
      <c r="M99" s="222"/>
      <c r="N99" s="223"/>
      <c r="O99" s="223"/>
      <c r="P99" s="223"/>
      <c r="Q99" s="223"/>
      <c r="R99" s="223"/>
      <c r="S99" s="223"/>
      <c r="T99" s="22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5" t="s">
        <v>135</v>
      </c>
      <c r="AU99" s="225" t="s">
        <v>66</v>
      </c>
      <c r="AV99" s="13" t="s">
        <v>75</v>
      </c>
      <c r="AW99" s="13" t="s">
        <v>28</v>
      </c>
      <c r="AX99" s="13" t="s">
        <v>73</v>
      </c>
      <c r="AY99" s="225" t="s">
        <v>120</v>
      </c>
    </row>
    <row r="100" s="2" customFormat="1" ht="14.4" customHeight="1">
      <c r="A100" s="33"/>
      <c r="B100" s="34"/>
      <c r="C100" s="198" t="s">
        <v>297</v>
      </c>
      <c r="D100" s="198" t="s">
        <v>125</v>
      </c>
      <c r="E100" s="199" t="s">
        <v>154</v>
      </c>
      <c r="F100" s="200" t="s">
        <v>155</v>
      </c>
      <c r="G100" s="201" t="s">
        <v>156</v>
      </c>
      <c r="H100" s="202">
        <v>19.949999999999999</v>
      </c>
      <c r="I100" s="203">
        <v>200</v>
      </c>
      <c r="J100" s="203">
        <f>ROUND(I100*H100,2)</f>
        <v>3990</v>
      </c>
      <c r="K100" s="200" t="s">
        <v>118</v>
      </c>
      <c r="L100" s="204"/>
      <c r="M100" s="205" t="s">
        <v>17</v>
      </c>
      <c r="N100" s="206" t="s">
        <v>37</v>
      </c>
      <c r="O100" s="190">
        <v>0</v>
      </c>
      <c r="P100" s="190">
        <f>O100*H100</f>
        <v>0</v>
      </c>
      <c r="Q100" s="190">
        <v>0.20000000000000001</v>
      </c>
      <c r="R100" s="190">
        <f>Q100*H100</f>
        <v>3.9900000000000002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129</v>
      </c>
      <c r="AT100" s="192" t="s">
        <v>125</v>
      </c>
      <c r="AU100" s="192" t="s">
        <v>66</v>
      </c>
      <c r="AY100" s="18" t="s">
        <v>120</v>
      </c>
      <c r="BE100" s="193">
        <f>IF(N100="základní",J100,0)</f>
        <v>3990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73</v>
      </c>
      <c r="BK100" s="193">
        <f>ROUND(I100*H100,2)</f>
        <v>3990</v>
      </c>
      <c r="BL100" s="18" t="s">
        <v>119</v>
      </c>
      <c r="BM100" s="192" t="s">
        <v>319</v>
      </c>
    </row>
    <row r="101" s="12" customFormat="1">
      <c r="A101" s="12"/>
      <c r="B101" s="207"/>
      <c r="C101" s="208"/>
      <c r="D101" s="194" t="s">
        <v>135</v>
      </c>
      <c r="E101" s="209" t="s">
        <v>17</v>
      </c>
      <c r="F101" s="210" t="s">
        <v>320</v>
      </c>
      <c r="G101" s="208"/>
      <c r="H101" s="209" t="s">
        <v>17</v>
      </c>
      <c r="I101" s="208"/>
      <c r="J101" s="208"/>
      <c r="K101" s="208"/>
      <c r="L101" s="211"/>
      <c r="M101" s="212"/>
      <c r="N101" s="213"/>
      <c r="O101" s="213"/>
      <c r="P101" s="213"/>
      <c r="Q101" s="213"/>
      <c r="R101" s="213"/>
      <c r="S101" s="213"/>
      <c r="T101" s="21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5" t="s">
        <v>135</v>
      </c>
      <c r="AU101" s="215" t="s">
        <v>66</v>
      </c>
      <c r="AV101" s="12" t="s">
        <v>73</v>
      </c>
      <c r="AW101" s="12" t="s">
        <v>28</v>
      </c>
      <c r="AX101" s="12" t="s">
        <v>66</v>
      </c>
      <c r="AY101" s="215" t="s">
        <v>120</v>
      </c>
    </row>
    <row r="102" s="13" customFormat="1">
      <c r="A102" s="13"/>
      <c r="B102" s="216"/>
      <c r="C102" s="217"/>
      <c r="D102" s="194" t="s">
        <v>135</v>
      </c>
      <c r="E102" s="218" t="s">
        <v>17</v>
      </c>
      <c r="F102" s="219" t="s">
        <v>321</v>
      </c>
      <c r="G102" s="217"/>
      <c r="H102" s="220">
        <v>19.949999999999999</v>
      </c>
      <c r="I102" s="217"/>
      <c r="J102" s="217"/>
      <c r="K102" s="217"/>
      <c r="L102" s="221"/>
      <c r="M102" s="222"/>
      <c r="N102" s="223"/>
      <c r="O102" s="223"/>
      <c r="P102" s="223"/>
      <c r="Q102" s="223"/>
      <c r="R102" s="223"/>
      <c r="S102" s="223"/>
      <c r="T102" s="22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5" t="s">
        <v>135</v>
      </c>
      <c r="AU102" s="225" t="s">
        <v>66</v>
      </c>
      <c r="AV102" s="13" t="s">
        <v>75</v>
      </c>
      <c r="AW102" s="13" t="s">
        <v>28</v>
      </c>
      <c r="AX102" s="13" t="s">
        <v>73</v>
      </c>
      <c r="AY102" s="225" t="s">
        <v>120</v>
      </c>
    </row>
    <row r="103" s="2" customFormat="1" ht="14.4" customHeight="1">
      <c r="A103" s="33"/>
      <c r="B103" s="34"/>
      <c r="C103" s="182" t="s">
        <v>129</v>
      </c>
      <c r="D103" s="182" t="s">
        <v>114</v>
      </c>
      <c r="E103" s="183" t="s">
        <v>159</v>
      </c>
      <c r="F103" s="184" t="s">
        <v>160</v>
      </c>
      <c r="G103" s="185" t="s">
        <v>144</v>
      </c>
      <c r="H103" s="186">
        <v>0.81899999999999995</v>
      </c>
      <c r="I103" s="187">
        <v>8720</v>
      </c>
      <c r="J103" s="187">
        <f>ROUND(I103*H103,2)</f>
        <v>7141.6800000000003</v>
      </c>
      <c r="K103" s="184" t="s">
        <v>118</v>
      </c>
      <c r="L103" s="39"/>
      <c r="M103" s="188" t="s">
        <v>17</v>
      </c>
      <c r="N103" s="189" t="s">
        <v>37</v>
      </c>
      <c r="O103" s="190">
        <v>3.222</v>
      </c>
      <c r="P103" s="190">
        <f>O103*H103</f>
        <v>2.6388179999999997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2" t="s">
        <v>119</v>
      </c>
      <c r="AT103" s="192" t="s">
        <v>114</v>
      </c>
      <c r="AU103" s="192" t="s">
        <v>66</v>
      </c>
      <c r="AY103" s="18" t="s">
        <v>120</v>
      </c>
      <c r="BE103" s="193">
        <f>IF(N103="základní",J103,0)</f>
        <v>7141.6800000000003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8" t="s">
        <v>73</v>
      </c>
      <c r="BK103" s="193">
        <f>ROUND(I103*H103,2)</f>
        <v>7141.6800000000003</v>
      </c>
      <c r="BL103" s="18" t="s">
        <v>119</v>
      </c>
      <c r="BM103" s="192" t="s">
        <v>322</v>
      </c>
    </row>
    <row r="104" s="12" customFormat="1">
      <c r="A104" s="12"/>
      <c r="B104" s="207"/>
      <c r="C104" s="208"/>
      <c r="D104" s="194" t="s">
        <v>135</v>
      </c>
      <c r="E104" s="209" t="s">
        <v>17</v>
      </c>
      <c r="F104" s="210" t="s">
        <v>162</v>
      </c>
      <c r="G104" s="208"/>
      <c r="H104" s="209" t="s">
        <v>17</v>
      </c>
      <c r="I104" s="208"/>
      <c r="J104" s="208"/>
      <c r="K104" s="208"/>
      <c r="L104" s="211"/>
      <c r="M104" s="212"/>
      <c r="N104" s="213"/>
      <c r="O104" s="213"/>
      <c r="P104" s="213"/>
      <c r="Q104" s="213"/>
      <c r="R104" s="213"/>
      <c r="S104" s="213"/>
      <c r="T104" s="214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15" t="s">
        <v>135</v>
      </c>
      <c r="AU104" s="215" t="s">
        <v>66</v>
      </c>
      <c r="AV104" s="12" t="s">
        <v>73</v>
      </c>
      <c r="AW104" s="12" t="s">
        <v>28</v>
      </c>
      <c r="AX104" s="12" t="s">
        <v>66</v>
      </c>
      <c r="AY104" s="215" t="s">
        <v>120</v>
      </c>
    </row>
    <row r="105" s="13" customFormat="1">
      <c r="A105" s="13"/>
      <c r="B105" s="216"/>
      <c r="C105" s="217"/>
      <c r="D105" s="194" t="s">
        <v>135</v>
      </c>
      <c r="E105" s="218" t="s">
        <v>17</v>
      </c>
      <c r="F105" s="219" t="s">
        <v>163</v>
      </c>
      <c r="G105" s="217"/>
      <c r="H105" s="220">
        <v>0.81899999999999995</v>
      </c>
      <c r="I105" s="217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5" t="s">
        <v>135</v>
      </c>
      <c r="AU105" s="225" t="s">
        <v>66</v>
      </c>
      <c r="AV105" s="13" t="s">
        <v>75</v>
      </c>
      <c r="AW105" s="13" t="s">
        <v>28</v>
      </c>
      <c r="AX105" s="13" t="s">
        <v>73</v>
      </c>
      <c r="AY105" s="225" t="s">
        <v>120</v>
      </c>
    </row>
    <row r="106" s="2" customFormat="1" ht="14.4" customHeight="1">
      <c r="A106" s="33"/>
      <c r="B106" s="34"/>
      <c r="C106" s="182" t="s">
        <v>198</v>
      </c>
      <c r="D106" s="182" t="s">
        <v>114</v>
      </c>
      <c r="E106" s="183" t="s">
        <v>165</v>
      </c>
      <c r="F106" s="184" t="s">
        <v>166</v>
      </c>
      <c r="G106" s="185" t="s">
        <v>156</v>
      </c>
      <c r="H106" s="186">
        <v>8.0399999999999991</v>
      </c>
      <c r="I106" s="187">
        <v>400</v>
      </c>
      <c r="J106" s="187">
        <f>ROUND(I106*H106,2)</f>
        <v>3216</v>
      </c>
      <c r="K106" s="184" t="s">
        <v>118</v>
      </c>
      <c r="L106" s="39"/>
      <c r="M106" s="188" t="s">
        <v>17</v>
      </c>
      <c r="N106" s="189" t="s">
        <v>37</v>
      </c>
      <c r="O106" s="190">
        <v>1.196</v>
      </c>
      <c r="P106" s="190">
        <f>O106*H106</f>
        <v>9.6158399999999986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2" t="s">
        <v>119</v>
      </c>
      <c r="AT106" s="192" t="s">
        <v>114</v>
      </c>
      <c r="AU106" s="192" t="s">
        <v>66</v>
      </c>
      <c r="AY106" s="18" t="s">
        <v>120</v>
      </c>
      <c r="BE106" s="193">
        <f>IF(N106="základní",J106,0)</f>
        <v>3216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8" t="s">
        <v>73</v>
      </c>
      <c r="BK106" s="193">
        <f>ROUND(I106*H106,2)</f>
        <v>3216</v>
      </c>
      <c r="BL106" s="18" t="s">
        <v>119</v>
      </c>
      <c r="BM106" s="192" t="s">
        <v>323</v>
      </c>
    </row>
    <row r="107" s="12" customFormat="1">
      <c r="A107" s="12"/>
      <c r="B107" s="207"/>
      <c r="C107" s="208"/>
      <c r="D107" s="194" t="s">
        <v>135</v>
      </c>
      <c r="E107" s="209" t="s">
        <v>17</v>
      </c>
      <c r="F107" s="210" t="s">
        <v>168</v>
      </c>
      <c r="G107" s="208"/>
      <c r="H107" s="209" t="s">
        <v>17</v>
      </c>
      <c r="I107" s="208"/>
      <c r="J107" s="208"/>
      <c r="K107" s="208"/>
      <c r="L107" s="211"/>
      <c r="M107" s="212"/>
      <c r="N107" s="213"/>
      <c r="O107" s="213"/>
      <c r="P107" s="213"/>
      <c r="Q107" s="213"/>
      <c r="R107" s="213"/>
      <c r="S107" s="213"/>
      <c r="T107" s="214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15" t="s">
        <v>135</v>
      </c>
      <c r="AU107" s="215" t="s">
        <v>66</v>
      </c>
      <c r="AV107" s="12" t="s">
        <v>73</v>
      </c>
      <c r="AW107" s="12" t="s">
        <v>28</v>
      </c>
      <c r="AX107" s="12" t="s">
        <v>66</v>
      </c>
      <c r="AY107" s="215" t="s">
        <v>120</v>
      </c>
    </row>
    <row r="108" s="12" customFormat="1">
      <c r="A108" s="12"/>
      <c r="B108" s="207"/>
      <c r="C108" s="208"/>
      <c r="D108" s="194" t="s">
        <v>135</v>
      </c>
      <c r="E108" s="209" t="s">
        <v>17</v>
      </c>
      <c r="F108" s="210" t="s">
        <v>169</v>
      </c>
      <c r="G108" s="208"/>
      <c r="H108" s="209" t="s">
        <v>17</v>
      </c>
      <c r="I108" s="208"/>
      <c r="J108" s="208"/>
      <c r="K108" s="208"/>
      <c r="L108" s="211"/>
      <c r="M108" s="212"/>
      <c r="N108" s="213"/>
      <c r="O108" s="213"/>
      <c r="P108" s="213"/>
      <c r="Q108" s="213"/>
      <c r="R108" s="213"/>
      <c r="S108" s="213"/>
      <c r="T108" s="214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15" t="s">
        <v>135</v>
      </c>
      <c r="AU108" s="215" t="s">
        <v>66</v>
      </c>
      <c r="AV108" s="12" t="s">
        <v>73</v>
      </c>
      <c r="AW108" s="12" t="s">
        <v>28</v>
      </c>
      <c r="AX108" s="12" t="s">
        <v>66</v>
      </c>
      <c r="AY108" s="215" t="s">
        <v>120</v>
      </c>
    </row>
    <row r="109" s="13" customFormat="1">
      <c r="A109" s="13"/>
      <c r="B109" s="216"/>
      <c r="C109" s="217"/>
      <c r="D109" s="194" t="s">
        <v>135</v>
      </c>
      <c r="E109" s="218" t="s">
        <v>17</v>
      </c>
      <c r="F109" s="219" t="s">
        <v>324</v>
      </c>
      <c r="G109" s="217"/>
      <c r="H109" s="220">
        <v>3.3999999999999999</v>
      </c>
      <c r="I109" s="217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135</v>
      </c>
      <c r="AU109" s="225" t="s">
        <v>66</v>
      </c>
      <c r="AV109" s="13" t="s">
        <v>75</v>
      </c>
      <c r="AW109" s="13" t="s">
        <v>28</v>
      </c>
      <c r="AX109" s="13" t="s">
        <v>66</v>
      </c>
      <c r="AY109" s="225" t="s">
        <v>120</v>
      </c>
    </row>
    <row r="110" s="12" customFormat="1">
      <c r="A110" s="12"/>
      <c r="B110" s="207"/>
      <c r="C110" s="208"/>
      <c r="D110" s="194" t="s">
        <v>135</v>
      </c>
      <c r="E110" s="209" t="s">
        <v>17</v>
      </c>
      <c r="F110" s="210" t="s">
        <v>171</v>
      </c>
      <c r="G110" s="208"/>
      <c r="H110" s="209" t="s">
        <v>17</v>
      </c>
      <c r="I110" s="208"/>
      <c r="J110" s="208"/>
      <c r="K110" s="208"/>
      <c r="L110" s="211"/>
      <c r="M110" s="212"/>
      <c r="N110" s="213"/>
      <c r="O110" s="213"/>
      <c r="P110" s="213"/>
      <c r="Q110" s="213"/>
      <c r="R110" s="213"/>
      <c r="S110" s="213"/>
      <c r="T110" s="214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5" t="s">
        <v>135</v>
      </c>
      <c r="AU110" s="215" t="s">
        <v>66</v>
      </c>
      <c r="AV110" s="12" t="s">
        <v>73</v>
      </c>
      <c r="AW110" s="12" t="s">
        <v>28</v>
      </c>
      <c r="AX110" s="12" t="s">
        <v>66</v>
      </c>
      <c r="AY110" s="215" t="s">
        <v>120</v>
      </c>
    </row>
    <row r="111" s="13" customFormat="1">
      <c r="A111" s="13"/>
      <c r="B111" s="216"/>
      <c r="C111" s="217"/>
      <c r="D111" s="194" t="s">
        <v>135</v>
      </c>
      <c r="E111" s="218" t="s">
        <v>17</v>
      </c>
      <c r="F111" s="219" t="s">
        <v>325</v>
      </c>
      <c r="G111" s="217"/>
      <c r="H111" s="220">
        <v>4.6399999999999997</v>
      </c>
      <c r="I111" s="217"/>
      <c r="J111" s="217"/>
      <c r="K111" s="217"/>
      <c r="L111" s="221"/>
      <c r="M111" s="222"/>
      <c r="N111" s="223"/>
      <c r="O111" s="223"/>
      <c r="P111" s="223"/>
      <c r="Q111" s="223"/>
      <c r="R111" s="223"/>
      <c r="S111" s="223"/>
      <c r="T111" s="22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5" t="s">
        <v>135</v>
      </c>
      <c r="AU111" s="225" t="s">
        <v>66</v>
      </c>
      <c r="AV111" s="13" t="s">
        <v>75</v>
      </c>
      <c r="AW111" s="13" t="s">
        <v>28</v>
      </c>
      <c r="AX111" s="13" t="s">
        <v>66</v>
      </c>
      <c r="AY111" s="225" t="s">
        <v>120</v>
      </c>
    </row>
    <row r="112" s="14" customFormat="1">
      <c r="A112" s="14"/>
      <c r="B112" s="226"/>
      <c r="C112" s="227"/>
      <c r="D112" s="194" t="s">
        <v>135</v>
      </c>
      <c r="E112" s="228" t="s">
        <v>17</v>
      </c>
      <c r="F112" s="229" t="s">
        <v>173</v>
      </c>
      <c r="G112" s="227"/>
      <c r="H112" s="230">
        <v>8.0399999999999991</v>
      </c>
      <c r="I112" s="227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5" t="s">
        <v>135</v>
      </c>
      <c r="AU112" s="235" t="s">
        <v>66</v>
      </c>
      <c r="AV112" s="14" t="s">
        <v>119</v>
      </c>
      <c r="AW112" s="14" t="s">
        <v>28</v>
      </c>
      <c r="AX112" s="14" t="s">
        <v>73</v>
      </c>
      <c r="AY112" s="235" t="s">
        <v>120</v>
      </c>
    </row>
    <row r="113" s="2" customFormat="1" ht="14.4" customHeight="1">
      <c r="A113" s="33"/>
      <c r="B113" s="34"/>
      <c r="C113" s="182" t="s">
        <v>204</v>
      </c>
      <c r="D113" s="182" t="s">
        <v>114</v>
      </c>
      <c r="E113" s="183" t="s">
        <v>175</v>
      </c>
      <c r="F113" s="184" t="s">
        <v>176</v>
      </c>
      <c r="G113" s="185" t="s">
        <v>156</v>
      </c>
      <c r="H113" s="186">
        <v>8.0399999999999991</v>
      </c>
      <c r="I113" s="187">
        <v>334</v>
      </c>
      <c r="J113" s="187">
        <f>ROUND(I113*H113,2)</f>
        <v>2685.3600000000001</v>
      </c>
      <c r="K113" s="184" t="s">
        <v>118</v>
      </c>
      <c r="L113" s="39"/>
      <c r="M113" s="188" t="s">
        <v>17</v>
      </c>
      <c r="N113" s="189" t="s">
        <v>37</v>
      </c>
      <c r="O113" s="190">
        <v>0.45200000000000001</v>
      </c>
      <c r="P113" s="190">
        <f>O113*H113</f>
        <v>3.6340799999999995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2" t="s">
        <v>119</v>
      </c>
      <c r="AT113" s="192" t="s">
        <v>114</v>
      </c>
      <c r="AU113" s="192" t="s">
        <v>66</v>
      </c>
      <c r="AY113" s="18" t="s">
        <v>120</v>
      </c>
      <c r="BE113" s="193">
        <f>IF(N113="základní",J113,0)</f>
        <v>2685.3600000000001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8" t="s">
        <v>73</v>
      </c>
      <c r="BK113" s="193">
        <f>ROUND(I113*H113,2)</f>
        <v>2685.3600000000001</v>
      </c>
      <c r="BL113" s="18" t="s">
        <v>119</v>
      </c>
      <c r="BM113" s="192" t="s">
        <v>326</v>
      </c>
    </row>
    <row r="114" s="2" customFormat="1">
      <c r="A114" s="33"/>
      <c r="B114" s="34"/>
      <c r="C114" s="35"/>
      <c r="D114" s="194" t="s">
        <v>122</v>
      </c>
      <c r="E114" s="35"/>
      <c r="F114" s="195" t="s">
        <v>178</v>
      </c>
      <c r="G114" s="35"/>
      <c r="H114" s="35"/>
      <c r="I114" s="35"/>
      <c r="J114" s="35"/>
      <c r="K114" s="35"/>
      <c r="L114" s="39"/>
      <c r="M114" s="196"/>
      <c r="N114" s="197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122</v>
      </c>
      <c r="AU114" s="18" t="s">
        <v>66</v>
      </c>
    </row>
    <row r="115" s="2" customFormat="1" ht="14.4" customHeight="1">
      <c r="A115" s="33"/>
      <c r="B115" s="34"/>
      <c r="C115" s="182" t="s">
        <v>213</v>
      </c>
      <c r="D115" s="182" t="s">
        <v>114</v>
      </c>
      <c r="E115" s="183" t="s">
        <v>180</v>
      </c>
      <c r="F115" s="184" t="s">
        <v>181</v>
      </c>
      <c r="G115" s="185" t="s">
        <v>156</v>
      </c>
      <c r="H115" s="186">
        <v>8.0399999999999991</v>
      </c>
      <c r="I115" s="187">
        <v>20.300000000000001</v>
      </c>
      <c r="J115" s="187">
        <f>ROUND(I115*H115,2)</f>
        <v>163.21000000000001</v>
      </c>
      <c r="K115" s="184" t="s">
        <v>118</v>
      </c>
      <c r="L115" s="39"/>
      <c r="M115" s="188" t="s">
        <v>17</v>
      </c>
      <c r="N115" s="189" t="s">
        <v>37</v>
      </c>
      <c r="O115" s="190">
        <v>0.028000000000000001</v>
      </c>
      <c r="P115" s="190">
        <f>O115*H115</f>
        <v>0.22511999999999999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2" t="s">
        <v>119</v>
      </c>
      <c r="AT115" s="192" t="s">
        <v>114</v>
      </c>
      <c r="AU115" s="192" t="s">
        <v>66</v>
      </c>
      <c r="AY115" s="18" t="s">
        <v>120</v>
      </c>
      <c r="BE115" s="193">
        <f>IF(N115="základní",J115,0)</f>
        <v>163.21000000000001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8" t="s">
        <v>73</v>
      </c>
      <c r="BK115" s="193">
        <f>ROUND(I115*H115,2)</f>
        <v>163.21000000000001</v>
      </c>
      <c r="BL115" s="18" t="s">
        <v>119</v>
      </c>
      <c r="BM115" s="192" t="s">
        <v>327</v>
      </c>
    </row>
    <row r="116" s="2" customFormat="1">
      <c r="A116" s="33"/>
      <c r="B116" s="34"/>
      <c r="C116" s="35"/>
      <c r="D116" s="194" t="s">
        <v>122</v>
      </c>
      <c r="E116" s="35"/>
      <c r="F116" s="195" t="s">
        <v>178</v>
      </c>
      <c r="G116" s="35"/>
      <c r="H116" s="35"/>
      <c r="I116" s="35"/>
      <c r="J116" s="35"/>
      <c r="K116" s="35"/>
      <c r="L116" s="39"/>
      <c r="M116" s="196"/>
      <c r="N116" s="197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122</v>
      </c>
      <c r="AU116" s="18" t="s">
        <v>66</v>
      </c>
    </row>
    <row r="117" s="2" customFormat="1" ht="14.4" customHeight="1">
      <c r="A117" s="33"/>
      <c r="B117" s="34"/>
      <c r="C117" s="182" t="s">
        <v>218</v>
      </c>
      <c r="D117" s="182" t="s">
        <v>114</v>
      </c>
      <c r="E117" s="183" t="s">
        <v>184</v>
      </c>
      <c r="F117" s="184" t="s">
        <v>185</v>
      </c>
      <c r="G117" s="185" t="s">
        <v>186</v>
      </c>
      <c r="H117" s="186">
        <v>6.4199999999999999</v>
      </c>
      <c r="I117" s="187">
        <v>901</v>
      </c>
      <c r="J117" s="187">
        <f>ROUND(I117*H117,2)</f>
        <v>5784.4200000000001</v>
      </c>
      <c r="K117" s="184" t="s">
        <v>118</v>
      </c>
      <c r="L117" s="39"/>
      <c r="M117" s="188" t="s">
        <v>17</v>
      </c>
      <c r="N117" s="189" t="s">
        <v>37</v>
      </c>
      <c r="O117" s="190">
        <v>2.0030000000000001</v>
      </c>
      <c r="P117" s="190">
        <f>O117*H117</f>
        <v>12.859260000000001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2" t="s">
        <v>119</v>
      </c>
      <c r="AT117" s="192" t="s">
        <v>114</v>
      </c>
      <c r="AU117" s="192" t="s">
        <v>66</v>
      </c>
      <c r="AY117" s="18" t="s">
        <v>120</v>
      </c>
      <c r="BE117" s="193">
        <f>IF(N117="základní",J117,0)</f>
        <v>5784.4200000000001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8" t="s">
        <v>73</v>
      </c>
      <c r="BK117" s="193">
        <f>ROUND(I117*H117,2)</f>
        <v>5784.4200000000001</v>
      </c>
      <c r="BL117" s="18" t="s">
        <v>119</v>
      </c>
      <c r="BM117" s="192" t="s">
        <v>328</v>
      </c>
    </row>
    <row r="118" s="2" customFormat="1" ht="24.15" customHeight="1">
      <c r="A118" s="33"/>
      <c r="B118" s="34"/>
      <c r="C118" s="182" t="s">
        <v>222</v>
      </c>
      <c r="D118" s="182" t="s">
        <v>114</v>
      </c>
      <c r="E118" s="183" t="s">
        <v>191</v>
      </c>
      <c r="F118" s="184" t="s">
        <v>192</v>
      </c>
      <c r="G118" s="185" t="s">
        <v>193</v>
      </c>
      <c r="H118" s="186">
        <v>34</v>
      </c>
      <c r="I118" s="187">
        <v>80.5</v>
      </c>
      <c r="J118" s="187">
        <f>ROUND(I118*H118,2)</f>
        <v>2737</v>
      </c>
      <c r="K118" s="184" t="s">
        <v>118</v>
      </c>
      <c r="L118" s="39"/>
      <c r="M118" s="188" t="s">
        <v>17</v>
      </c>
      <c r="N118" s="189" t="s">
        <v>37</v>
      </c>
      <c r="O118" s="190">
        <v>0.27200000000000002</v>
      </c>
      <c r="P118" s="190">
        <f>O118*H118</f>
        <v>9.2480000000000011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2" t="s">
        <v>119</v>
      </c>
      <c r="AT118" s="192" t="s">
        <v>114</v>
      </c>
      <c r="AU118" s="192" t="s">
        <v>66</v>
      </c>
      <c r="AY118" s="18" t="s">
        <v>120</v>
      </c>
      <c r="BE118" s="193">
        <f>IF(N118="základní",J118,0)</f>
        <v>2737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8" t="s">
        <v>73</v>
      </c>
      <c r="BK118" s="193">
        <f>ROUND(I118*H118,2)</f>
        <v>2737</v>
      </c>
      <c r="BL118" s="18" t="s">
        <v>119</v>
      </c>
      <c r="BM118" s="192" t="s">
        <v>329</v>
      </c>
    </row>
    <row r="119" s="2" customFormat="1">
      <c r="A119" s="33"/>
      <c r="B119" s="34"/>
      <c r="C119" s="35"/>
      <c r="D119" s="194" t="s">
        <v>122</v>
      </c>
      <c r="E119" s="35"/>
      <c r="F119" s="195" t="s">
        <v>195</v>
      </c>
      <c r="G119" s="35"/>
      <c r="H119" s="35"/>
      <c r="I119" s="35"/>
      <c r="J119" s="35"/>
      <c r="K119" s="35"/>
      <c r="L119" s="39"/>
      <c r="M119" s="196"/>
      <c r="N119" s="197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122</v>
      </c>
      <c r="AU119" s="18" t="s">
        <v>66</v>
      </c>
    </row>
    <row r="120" s="12" customFormat="1">
      <c r="A120" s="12"/>
      <c r="B120" s="207"/>
      <c r="C120" s="208"/>
      <c r="D120" s="194" t="s">
        <v>135</v>
      </c>
      <c r="E120" s="209" t="s">
        <v>17</v>
      </c>
      <c r="F120" s="210" t="s">
        <v>196</v>
      </c>
      <c r="G120" s="208"/>
      <c r="H120" s="209" t="s">
        <v>17</v>
      </c>
      <c r="I120" s="208"/>
      <c r="J120" s="208"/>
      <c r="K120" s="208"/>
      <c r="L120" s="211"/>
      <c r="M120" s="212"/>
      <c r="N120" s="213"/>
      <c r="O120" s="213"/>
      <c r="P120" s="213"/>
      <c r="Q120" s="213"/>
      <c r="R120" s="213"/>
      <c r="S120" s="213"/>
      <c r="T120" s="214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15" t="s">
        <v>135</v>
      </c>
      <c r="AU120" s="215" t="s">
        <v>66</v>
      </c>
      <c r="AV120" s="12" t="s">
        <v>73</v>
      </c>
      <c r="AW120" s="12" t="s">
        <v>28</v>
      </c>
      <c r="AX120" s="12" t="s">
        <v>66</v>
      </c>
      <c r="AY120" s="215" t="s">
        <v>120</v>
      </c>
    </row>
    <row r="121" s="13" customFormat="1">
      <c r="A121" s="13"/>
      <c r="B121" s="216"/>
      <c r="C121" s="217"/>
      <c r="D121" s="194" t="s">
        <v>135</v>
      </c>
      <c r="E121" s="218" t="s">
        <v>17</v>
      </c>
      <c r="F121" s="219" t="s">
        <v>330</v>
      </c>
      <c r="G121" s="217"/>
      <c r="H121" s="220">
        <v>34</v>
      </c>
      <c r="I121" s="217"/>
      <c r="J121" s="217"/>
      <c r="K121" s="217"/>
      <c r="L121" s="221"/>
      <c r="M121" s="222"/>
      <c r="N121" s="223"/>
      <c r="O121" s="223"/>
      <c r="P121" s="223"/>
      <c r="Q121" s="223"/>
      <c r="R121" s="223"/>
      <c r="S121" s="223"/>
      <c r="T121" s="22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5" t="s">
        <v>135</v>
      </c>
      <c r="AU121" s="225" t="s">
        <v>66</v>
      </c>
      <c r="AV121" s="13" t="s">
        <v>75</v>
      </c>
      <c r="AW121" s="13" t="s">
        <v>28</v>
      </c>
      <c r="AX121" s="13" t="s">
        <v>73</v>
      </c>
      <c r="AY121" s="225" t="s">
        <v>120</v>
      </c>
    </row>
    <row r="122" s="2" customFormat="1" ht="24.15" customHeight="1">
      <c r="A122" s="33"/>
      <c r="B122" s="34"/>
      <c r="C122" s="182" t="s">
        <v>226</v>
      </c>
      <c r="D122" s="182" t="s">
        <v>114</v>
      </c>
      <c r="E122" s="183" t="s">
        <v>199</v>
      </c>
      <c r="F122" s="184" t="s">
        <v>200</v>
      </c>
      <c r="G122" s="185" t="s">
        <v>193</v>
      </c>
      <c r="H122" s="186">
        <v>232</v>
      </c>
      <c r="I122" s="187">
        <v>29.300000000000001</v>
      </c>
      <c r="J122" s="187">
        <f>ROUND(I122*H122,2)</f>
        <v>6797.6000000000004</v>
      </c>
      <c r="K122" s="184" t="s">
        <v>118</v>
      </c>
      <c r="L122" s="39"/>
      <c r="M122" s="188" t="s">
        <v>17</v>
      </c>
      <c r="N122" s="189" t="s">
        <v>37</v>
      </c>
      <c r="O122" s="190">
        <v>0.099000000000000005</v>
      </c>
      <c r="P122" s="190">
        <f>O122*H122</f>
        <v>22.968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2" t="s">
        <v>119</v>
      </c>
      <c r="AT122" s="192" t="s">
        <v>114</v>
      </c>
      <c r="AU122" s="192" t="s">
        <v>66</v>
      </c>
      <c r="AY122" s="18" t="s">
        <v>120</v>
      </c>
      <c r="BE122" s="193">
        <f>IF(N122="základní",J122,0)</f>
        <v>6797.6000000000004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8" t="s">
        <v>73</v>
      </c>
      <c r="BK122" s="193">
        <f>ROUND(I122*H122,2)</f>
        <v>6797.6000000000004</v>
      </c>
      <c r="BL122" s="18" t="s">
        <v>119</v>
      </c>
      <c r="BM122" s="192" t="s">
        <v>331</v>
      </c>
    </row>
    <row r="123" s="2" customFormat="1">
      <c r="A123" s="33"/>
      <c r="B123" s="34"/>
      <c r="C123" s="35"/>
      <c r="D123" s="194" t="s">
        <v>122</v>
      </c>
      <c r="E123" s="35"/>
      <c r="F123" s="195" t="s">
        <v>195</v>
      </c>
      <c r="G123" s="35"/>
      <c r="H123" s="35"/>
      <c r="I123" s="35"/>
      <c r="J123" s="35"/>
      <c r="K123" s="35"/>
      <c r="L123" s="39"/>
      <c r="M123" s="196"/>
      <c r="N123" s="197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122</v>
      </c>
      <c r="AU123" s="18" t="s">
        <v>66</v>
      </c>
    </row>
    <row r="124" s="12" customFormat="1">
      <c r="A124" s="12"/>
      <c r="B124" s="207"/>
      <c r="C124" s="208"/>
      <c r="D124" s="194" t="s">
        <v>135</v>
      </c>
      <c r="E124" s="209" t="s">
        <v>17</v>
      </c>
      <c r="F124" s="210" t="s">
        <v>202</v>
      </c>
      <c r="G124" s="208"/>
      <c r="H124" s="209" t="s">
        <v>17</v>
      </c>
      <c r="I124" s="208"/>
      <c r="J124" s="208"/>
      <c r="K124" s="208"/>
      <c r="L124" s="211"/>
      <c r="M124" s="212"/>
      <c r="N124" s="213"/>
      <c r="O124" s="213"/>
      <c r="P124" s="213"/>
      <c r="Q124" s="213"/>
      <c r="R124" s="213"/>
      <c r="S124" s="213"/>
      <c r="T124" s="21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15" t="s">
        <v>135</v>
      </c>
      <c r="AU124" s="215" t="s">
        <v>66</v>
      </c>
      <c r="AV124" s="12" t="s">
        <v>73</v>
      </c>
      <c r="AW124" s="12" t="s">
        <v>28</v>
      </c>
      <c r="AX124" s="12" t="s">
        <v>66</v>
      </c>
      <c r="AY124" s="215" t="s">
        <v>120</v>
      </c>
    </row>
    <row r="125" s="13" customFormat="1">
      <c r="A125" s="13"/>
      <c r="B125" s="216"/>
      <c r="C125" s="217"/>
      <c r="D125" s="194" t="s">
        <v>135</v>
      </c>
      <c r="E125" s="218" t="s">
        <v>17</v>
      </c>
      <c r="F125" s="219" t="s">
        <v>332</v>
      </c>
      <c r="G125" s="217"/>
      <c r="H125" s="220">
        <v>232</v>
      </c>
      <c r="I125" s="217"/>
      <c r="J125" s="217"/>
      <c r="K125" s="217"/>
      <c r="L125" s="221"/>
      <c r="M125" s="222"/>
      <c r="N125" s="223"/>
      <c r="O125" s="223"/>
      <c r="P125" s="223"/>
      <c r="Q125" s="223"/>
      <c r="R125" s="223"/>
      <c r="S125" s="223"/>
      <c r="T125" s="22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5" t="s">
        <v>135</v>
      </c>
      <c r="AU125" s="225" t="s">
        <v>66</v>
      </c>
      <c r="AV125" s="13" t="s">
        <v>75</v>
      </c>
      <c r="AW125" s="13" t="s">
        <v>28</v>
      </c>
      <c r="AX125" s="13" t="s">
        <v>73</v>
      </c>
      <c r="AY125" s="225" t="s">
        <v>120</v>
      </c>
    </row>
    <row r="126" s="2" customFormat="1" ht="24.15" customHeight="1">
      <c r="A126" s="33"/>
      <c r="B126" s="34"/>
      <c r="C126" s="182" t="s">
        <v>8</v>
      </c>
      <c r="D126" s="182" t="s">
        <v>114</v>
      </c>
      <c r="E126" s="183" t="s">
        <v>205</v>
      </c>
      <c r="F126" s="184" t="s">
        <v>206</v>
      </c>
      <c r="G126" s="185" t="s">
        <v>193</v>
      </c>
      <c r="H126" s="186">
        <v>232</v>
      </c>
      <c r="I126" s="187">
        <v>48.700000000000003</v>
      </c>
      <c r="J126" s="187">
        <f>ROUND(I126*H126,2)</f>
        <v>11298.4</v>
      </c>
      <c r="K126" s="184" t="s">
        <v>118</v>
      </c>
      <c r="L126" s="39"/>
      <c r="M126" s="188" t="s">
        <v>17</v>
      </c>
      <c r="N126" s="189" t="s">
        <v>37</v>
      </c>
      <c r="O126" s="190">
        <v>0.16200000000000001</v>
      </c>
      <c r="P126" s="190">
        <f>O126*H126</f>
        <v>37.584000000000003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2" t="s">
        <v>119</v>
      </c>
      <c r="AT126" s="192" t="s">
        <v>114</v>
      </c>
      <c r="AU126" s="192" t="s">
        <v>66</v>
      </c>
      <c r="AY126" s="18" t="s">
        <v>120</v>
      </c>
      <c r="BE126" s="193">
        <f>IF(N126="základní",J126,0)</f>
        <v>11298.4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8" t="s">
        <v>73</v>
      </c>
      <c r="BK126" s="193">
        <f>ROUND(I126*H126,2)</f>
        <v>11298.4</v>
      </c>
      <c r="BL126" s="18" t="s">
        <v>119</v>
      </c>
      <c r="BM126" s="192" t="s">
        <v>333</v>
      </c>
    </row>
    <row r="127" s="2" customFormat="1">
      <c r="A127" s="33"/>
      <c r="B127" s="34"/>
      <c r="C127" s="35"/>
      <c r="D127" s="194" t="s">
        <v>122</v>
      </c>
      <c r="E127" s="35"/>
      <c r="F127" s="195" t="s">
        <v>208</v>
      </c>
      <c r="G127" s="35"/>
      <c r="H127" s="35"/>
      <c r="I127" s="35"/>
      <c r="J127" s="35"/>
      <c r="K127" s="35"/>
      <c r="L127" s="39"/>
      <c r="M127" s="196"/>
      <c r="N127" s="197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122</v>
      </c>
      <c r="AU127" s="18" t="s">
        <v>66</v>
      </c>
    </row>
    <row r="128" s="12" customFormat="1">
      <c r="A128" s="12"/>
      <c r="B128" s="207"/>
      <c r="C128" s="208"/>
      <c r="D128" s="194" t="s">
        <v>135</v>
      </c>
      <c r="E128" s="209" t="s">
        <v>17</v>
      </c>
      <c r="F128" s="210" t="s">
        <v>168</v>
      </c>
      <c r="G128" s="208"/>
      <c r="H128" s="209" t="s">
        <v>17</v>
      </c>
      <c r="I128" s="208"/>
      <c r="J128" s="208"/>
      <c r="K128" s="208"/>
      <c r="L128" s="211"/>
      <c r="M128" s="212"/>
      <c r="N128" s="213"/>
      <c r="O128" s="213"/>
      <c r="P128" s="213"/>
      <c r="Q128" s="213"/>
      <c r="R128" s="213"/>
      <c r="S128" s="213"/>
      <c r="T128" s="21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15" t="s">
        <v>135</v>
      </c>
      <c r="AU128" s="215" t="s">
        <v>66</v>
      </c>
      <c r="AV128" s="12" t="s">
        <v>73</v>
      </c>
      <c r="AW128" s="12" t="s">
        <v>28</v>
      </c>
      <c r="AX128" s="12" t="s">
        <v>66</v>
      </c>
      <c r="AY128" s="215" t="s">
        <v>120</v>
      </c>
    </row>
    <row r="129" s="12" customFormat="1">
      <c r="A129" s="12"/>
      <c r="B129" s="207"/>
      <c r="C129" s="208"/>
      <c r="D129" s="194" t="s">
        <v>135</v>
      </c>
      <c r="E129" s="209" t="s">
        <v>17</v>
      </c>
      <c r="F129" s="210" t="s">
        <v>209</v>
      </c>
      <c r="G129" s="208"/>
      <c r="H129" s="209" t="s">
        <v>17</v>
      </c>
      <c r="I129" s="208"/>
      <c r="J129" s="208"/>
      <c r="K129" s="208"/>
      <c r="L129" s="211"/>
      <c r="M129" s="212"/>
      <c r="N129" s="213"/>
      <c r="O129" s="213"/>
      <c r="P129" s="213"/>
      <c r="Q129" s="213"/>
      <c r="R129" s="213"/>
      <c r="S129" s="213"/>
      <c r="T129" s="21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15" t="s">
        <v>135</v>
      </c>
      <c r="AU129" s="215" t="s">
        <v>66</v>
      </c>
      <c r="AV129" s="12" t="s">
        <v>73</v>
      </c>
      <c r="AW129" s="12" t="s">
        <v>28</v>
      </c>
      <c r="AX129" s="12" t="s">
        <v>66</v>
      </c>
      <c r="AY129" s="215" t="s">
        <v>120</v>
      </c>
    </row>
    <row r="130" s="13" customFormat="1">
      <c r="A130" s="13"/>
      <c r="B130" s="216"/>
      <c r="C130" s="217"/>
      <c r="D130" s="194" t="s">
        <v>135</v>
      </c>
      <c r="E130" s="218" t="s">
        <v>17</v>
      </c>
      <c r="F130" s="219" t="s">
        <v>66</v>
      </c>
      <c r="G130" s="217"/>
      <c r="H130" s="220">
        <v>0</v>
      </c>
      <c r="I130" s="217"/>
      <c r="J130" s="217"/>
      <c r="K130" s="217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135</v>
      </c>
      <c r="AU130" s="225" t="s">
        <v>66</v>
      </c>
      <c r="AV130" s="13" t="s">
        <v>75</v>
      </c>
      <c r="AW130" s="13" t="s">
        <v>28</v>
      </c>
      <c r="AX130" s="13" t="s">
        <v>66</v>
      </c>
      <c r="AY130" s="225" t="s">
        <v>120</v>
      </c>
    </row>
    <row r="131" s="12" customFormat="1">
      <c r="A131" s="12"/>
      <c r="B131" s="207"/>
      <c r="C131" s="208"/>
      <c r="D131" s="194" t="s">
        <v>135</v>
      </c>
      <c r="E131" s="209" t="s">
        <v>17</v>
      </c>
      <c r="F131" s="210" t="s">
        <v>211</v>
      </c>
      <c r="G131" s="208"/>
      <c r="H131" s="209" t="s">
        <v>17</v>
      </c>
      <c r="I131" s="208"/>
      <c r="J131" s="208"/>
      <c r="K131" s="208"/>
      <c r="L131" s="211"/>
      <c r="M131" s="212"/>
      <c r="N131" s="213"/>
      <c r="O131" s="213"/>
      <c r="P131" s="213"/>
      <c r="Q131" s="213"/>
      <c r="R131" s="213"/>
      <c r="S131" s="213"/>
      <c r="T131" s="21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15" t="s">
        <v>135</v>
      </c>
      <c r="AU131" s="215" t="s">
        <v>66</v>
      </c>
      <c r="AV131" s="12" t="s">
        <v>73</v>
      </c>
      <c r="AW131" s="12" t="s">
        <v>28</v>
      </c>
      <c r="AX131" s="12" t="s">
        <v>66</v>
      </c>
      <c r="AY131" s="215" t="s">
        <v>120</v>
      </c>
    </row>
    <row r="132" s="13" customFormat="1">
      <c r="A132" s="13"/>
      <c r="B132" s="216"/>
      <c r="C132" s="217"/>
      <c r="D132" s="194" t="s">
        <v>135</v>
      </c>
      <c r="E132" s="218" t="s">
        <v>17</v>
      </c>
      <c r="F132" s="219" t="s">
        <v>332</v>
      </c>
      <c r="G132" s="217"/>
      <c r="H132" s="220">
        <v>232</v>
      </c>
      <c r="I132" s="217"/>
      <c r="J132" s="217"/>
      <c r="K132" s="217"/>
      <c r="L132" s="221"/>
      <c r="M132" s="222"/>
      <c r="N132" s="223"/>
      <c r="O132" s="223"/>
      <c r="P132" s="223"/>
      <c r="Q132" s="223"/>
      <c r="R132" s="223"/>
      <c r="S132" s="223"/>
      <c r="T132" s="22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5" t="s">
        <v>135</v>
      </c>
      <c r="AU132" s="225" t="s">
        <v>66</v>
      </c>
      <c r="AV132" s="13" t="s">
        <v>75</v>
      </c>
      <c r="AW132" s="13" t="s">
        <v>28</v>
      </c>
      <c r="AX132" s="13" t="s">
        <v>66</v>
      </c>
      <c r="AY132" s="225" t="s">
        <v>120</v>
      </c>
    </row>
    <row r="133" s="14" customFormat="1">
      <c r="A133" s="14"/>
      <c r="B133" s="226"/>
      <c r="C133" s="227"/>
      <c r="D133" s="194" t="s">
        <v>135</v>
      </c>
      <c r="E133" s="228" t="s">
        <v>17</v>
      </c>
      <c r="F133" s="229" t="s">
        <v>173</v>
      </c>
      <c r="G133" s="227"/>
      <c r="H133" s="230">
        <v>232</v>
      </c>
      <c r="I133" s="227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5" t="s">
        <v>135</v>
      </c>
      <c r="AU133" s="235" t="s">
        <v>66</v>
      </c>
      <c r="AV133" s="14" t="s">
        <v>119</v>
      </c>
      <c r="AW133" s="14" t="s">
        <v>28</v>
      </c>
      <c r="AX133" s="14" t="s">
        <v>73</v>
      </c>
      <c r="AY133" s="235" t="s">
        <v>120</v>
      </c>
    </row>
    <row r="134" s="2" customFormat="1" ht="24.15" customHeight="1">
      <c r="A134" s="33"/>
      <c r="B134" s="34"/>
      <c r="C134" s="182" t="s">
        <v>233</v>
      </c>
      <c r="D134" s="182" t="s">
        <v>114</v>
      </c>
      <c r="E134" s="183" t="s">
        <v>214</v>
      </c>
      <c r="F134" s="184" t="s">
        <v>215</v>
      </c>
      <c r="G134" s="185" t="s">
        <v>193</v>
      </c>
      <c r="H134" s="186">
        <v>34</v>
      </c>
      <c r="I134" s="187">
        <v>119</v>
      </c>
      <c r="J134" s="187">
        <f>ROUND(I134*H134,2)</f>
        <v>4046</v>
      </c>
      <c r="K134" s="184" t="s">
        <v>118</v>
      </c>
      <c r="L134" s="39"/>
      <c r="M134" s="188" t="s">
        <v>17</v>
      </c>
      <c r="N134" s="189" t="s">
        <v>37</v>
      </c>
      <c r="O134" s="190">
        <v>0.39600000000000002</v>
      </c>
      <c r="P134" s="190">
        <f>O134*H134</f>
        <v>13.464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2" t="s">
        <v>119</v>
      </c>
      <c r="AT134" s="192" t="s">
        <v>114</v>
      </c>
      <c r="AU134" s="192" t="s">
        <v>66</v>
      </c>
      <c r="AY134" s="18" t="s">
        <v>120</v>
      </c>
      <c r="BE134" s="193">
        <f>IF(N134="základní",J134,0)</f>
        <v>4046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73</v>
      </c>
      <c r="BK134" s="193">
        <f>ROUND(I134*H134,2)</f>
        <v>4046</v>
      </c>
      <c r="BL134" s="18" t="s">
        <v>119</v>
      </c>
      <c r="BM134" s="192" t="s">
        <v>334</v>
      </c>
    </row>
    <row r="135" s="2" customFormat="1">
      <c r="A135" s="33"/>
      <c r="B135" s="34"/>
      <c r="C135" s="35"/>
      <c r="D135" s="194" t="s">
        <v>122</v>
      </c>
      <c r="E135" s="35"/>
      <c r="F135" s="195" t="s">
        <v>208</v>
      </c>
      <c r="G135" s="35"/>
      <c r="H135" s="35"/>
      <c r="I135" s="35"/>
      <c r="J135" s="35"/>
      <c r="K135" s="35"/>
      <c r="L135" s="39"/>
      <c r="M135" s="196"/>
      <c r="N135" s="197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122</v>
      </c>
      <c r="AU135" s="18" t="s">
        <v>66</v>
      </c>
    </row>
    <row r="136" s="12" customFormat="1">
      <c r="A136" s="12"/>
      <c r="B136" s="207"/>
      <c r="C136" s="208"/>
      <c r="D136" s="194" t="s">
        <v>135</v>
      </c>
      <c r="E136" s="209" t="s">
        <v>17</v>
      </c>
      <c r="F136" s="210" t="s">
        <v>217</v>
      </c>
      <c r="G136" s="208"/>
      <c r="H136" s="209" t="s">
        <v>17</v>
      </c>
      <c r="I136" s="208"/>
      <c r="J136" s="208"/>
      <c r="K136" s="208"/>
      <c r="L136" s="211"/>
      <c r="M136" s="212"/>
      <c r="N136" s="213"/>
      <c r="O136" s="213"/>
      <c r="P136" s="213"/>
      <c r="Q136" s="213"/>
      <c r="R136" s="213"/>
      <c r="S136" s="213"/>
      <c r="T136" s="21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15" t="s">
        <v>135</v>
      </c>
      <c r="AU136" s="215" t="s">
        <v>66</v>
      </c>
      <c r="AV136" s="12" t="s">
        <v>73</v>
      </c>
      <c r="AW136" s="12" t="s">
        <v>28</v>
      </c>
      <c r="AX136" s="12" t="s">
        <v>66</v>
      </c>
      <c r="AY136" s="215" t="s">
        <v>120</v>
      </c>
    </row>
    <row r="137" s="13" customFormat="1">
      <c r="A137" s="13"/>
      <c r="B137" s="216"/>
      <c r="C137" s="217"/>
      <c r="D137" s="194" t="s">
        <v>135</v>
      </c>
      <c r="E137" s="218" t="s">
        <v>17</v>
      </c>
      <c r="F137" s="219" t="s">
        <v>330</v>
      </c>
      <c r="G137" s="217"/>
      <c r="H137" s="220">
        <v>34</v>
      </c>
      <c r="I137" s="217"/>
      <c r="J137" s="217"/>
      <c r="K137" s="217"/>
      <c r="L137" s="221"/>
      <c r="M137" s="222"/>
      <c r="N137" s="223"/>
      <c r="O137" s="223"/>
      <c r="P137" s="223"/>
      <c r="Q137" s="223"/>
      <c r="R137" s="223"/>
      <c r="S137" s="223"/>
      <c r="T137" s="22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5" t="s">
        <v>135</v>
      </c>
      <c r="AU137" s="225" t="s">
        <v>66</v>
      </c>
      <c r="AV137" s="13" t="s">
        <v>75</v>
      </c>
      <c r="AW137" s="13" t="s">
        <v>28</v>
      </c>
      <c r="AX137" s="13" t="s">
        <v>73</v>
      </c>
      <c r="AY137" s="225" t="s">
        <v>120</v>
      </c>
    </row>
    <row r="138" s="2" customFormat="1" ht="14.4" customHeight="1">
      <c r="A138" s="33"/>
      <c r="B138" s="34"/>
      <c r="C138" s="198" t="s">
        <v>239</v>
      </c>
      <c r="D138" s="198" t="s">
        <v>125</v>
      </c>
      <c r="E138" s="199" t="s">
        <v>219</v>
      </c>
      <c r="F138" s="200" t="s">
        <v>220</v>
      </c>
      <c r="G138" s="201" t="s">
        <v>193</v>
      </c>
      <c r="H138" s="202">
        <v>34</v>
      </c>
      <c r="I138" s="203">
        <v>2000</v>
      </c>
      <c r="J138" s="203">
        <f>ROUND(I138*H138,2)</f>
        <v>68000</v>
      </c>
      <c r="K138" s="200" t="s">
        <v>118</v>
      </c>
      <c r="L138" s="204"/>
      <c r="M138" s="205" t="s">
        <v>17</v>
      </c>
      <c r="N138" s="206" t="s">
        <v>37</v>
      </c>
      <c r="O138" s="190">
        <v>0</v>
      </c>
      <c r="P138" s="190">
        <f>O138*H138</f>
        <v>0</v>
      </c>
      <c r="Q138" s="190">
        <v>0.040000000000000001</v>
      </c>
      <c r="R138" s="190">
        <f>Q138*H138</f>
        <v>1.3600000000000001</v>
      </c>
      <c r="S138" s="190">
        <v>0</v>
      </c>
      <c r="T138" s="19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2" t="s">
        <v>129</v>
      </c>
      <c r="AT138" s="192" t="s">
        <v>125</v>
      </c>
      <c r="AU138" s="192" t="s">
        <v>66</v>
      </c>
      <c r="AY138" s="18" t="s">
        <v>120</v>
      </c>
      <c r="BE138" s="193">
        <f>IF(N138="základní",J138,0)</f>
        <v>68000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73</v>
      </c>
      <c r="BK138" s="193">
        <f>ROUND(I138*H138,2)</f>
        <v>68000</v>
      </c>
      <c r="BL138" s="18" t="s">
        <v>119</v>
      </c>
      <c r="BM138" s="192" t="s">
        <v>335</v>
      </c>
    </row>
    <row r="139" s="12" customFormat="1">
      <c r="A139" s="12"/>
      <c r="B139" s="207"/>
      <c r="C139" s="208"/>
      <c r="D139" s="194" t="s">
        <v>135</v>
      </c>
      <c r="E139" s="209" t="s">
        <v>17</v>
      </c>
      <c r="F139" s="210" t="s">
        <v>336</v>
      </c>
      <c r="G139" s="208"/>
      <c r="H139" s="209" t="s">
        <v>17</v>
      </c>
      <c r="I139" s="208"/>
      <c r="J139" s="208"/>
      <c r="K139" s="208"/>
      <c r="L139" s="211"/>
      <c r="M139" s="212"/>
      <c r="N139" s="213"/>
      <c r="O139" s="213"/>
      <c r="P139" s="213"/>
      <c r="Q139" s="213"/>
      <c r="R139" s="213"/>
      <c r="S139" s="213"/>
      <c r="T139" s="21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15" t="s">
        <v>135</v>
      </c>
      <c r="AU139" s="215" t="s">
        <v>66</v>
      </c>
      <c r="AV139" s="12" t="s">
        <v>73</v>
      </c>
      <c r="AW139" s="12" t="s">
        <v>28</v>
      </c>
      <c r="AX139" s="12" t="s">
        <v>66</v>
      </c>
      <c r="AY139" s="215" t="s">
        <v>120</v>
      </c>
    </row>
    <row r="140" s="13" customFormat="1">
      <c r="A140" s="13"/>
      <c r="B140" s="216"/>
      <c r="C140" s="217"/>
      <c r="D140" s="194" t="s">
        <v>135</v>
      </c>
      <c r="E140" s="218" t="s">
        <v>17</v>
      </c>
      <c r="F140" s="219" t="s">
        <v>330</v>
      </c>
      <c r="G140" s="217"/>
      <c r="H140" s="220">
        <v>34</v>
      </c>
      <c r="I140" s="217"/>
      <c r="J140" s="217"/>
      <c r="K140" s="217"/>
      <c r="L140" s="221"/>
      <c r="M140" s="222"/>
      <c r="N140" s="223"/>
      <c r="O140" s="223"/>
      <c r="P140" s="223"/>
      <c r="Q140" s="223"/>
      <c r="R140" s="223"/>
      <c r="S140" s="223"/>
      <c r="T140" s="22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5" t="s">
        <v>135</v>
      </c>
      <c r="AU140" s="225" t="s">
        <v>66</v>
      </c>
      <c r="AV140" s="13" t="s">
        <v>75</v>
      </c>
      <c r="AW140" s="13" t="s">
        <v>28</v>
      </c>
      <c r="AX140" s="13" t="s">
        <v>73</v>
      </c>
      <c r="AY140" s="225" t="s">
        <v>120</v>
      </c>
    </row>
    <row r="141" s="2" customFormat="1" ht="14.4" customHeight="1">
      <c r="A141" s="33"/>
      <c r="B141" s="34"/>
      <c r="C141" s="198" t="s">
        <v>248</v>
      </c>
      <c r="D141" s="198" t="s">
        <v>125</v>
      </c>
      <c r="E141" s="199" t="s">
        <v>227</v>
      </c>
      <c r="F141" s="200" t="s">
        <v>228</v>
      </c>
      <c r="G141" s="201" t="s">
        <v>193</v>
      </c>
      <c r="H141" s="202">
        <v>232</v>
      </c>
      <c r="I141" s="203">
        <v>87</v>
      </c>
      <c r="J141" s="203">
        <f>ROUND(I141*H141,2)</f>
        <v>20184</v>
      </c>
      <c r="K141" s="200" t="s">
        <v>17</v>
      </c>
      <c r="L141" s="204"/>
      <c r="M141" s="205" t="s">
        <v>17</v>
      </c>
      <c r="N141" s="206" t="s">
        <v>37</v>
      </c>
      <c r="O141" s="190">
        <v>0</v>
      </c>
      <c r="P141" s="190">
        <f>O141*H141</f>
        <v>0</v>
      </c>
      <c r="Q141" s="190">
        <v>0.001</v>
      </c>
      <c r="R141" s="190">
        <f>Q141*H141</f>
        <v>0.23200000000000001</v>
      </c>
      <c r="S141" s="190">
        <v>0</v>
      </c>
      <c r="T141" s="19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2" t="s">
        <v>129</v>
      </c>
      <c r="AT141" s="192" t="s">
        <v>125</v>
      </c>
      <c r="AU141" s="192" t="s">
        <v>66</v>
      </c>
      <c r="AY141" s="18" t="s">
        <v>120</v>
      </c>
      <c r="BE141" s="193">
        <f>IF(N141="základní",J141,0)</f>
        <v>20184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73</v>
      </c>
      <c r="BK141" s="193">
        <f>ROUND(I141*H141,2)</f>
        <v>20184</v>
      </c>
      <c r="BL141" s="18" t="s">
        <v>119</v>
      </c>
      <c r="BM141" s="192" t="s">
        <v>337</v>
      </c>
    </row>
    <row r="142" s="12" customFormat="1">
      <c r="A142" s="12"/>
      <c r="B142" s="207"/>
      <c r="C142" s="208"/>
      <c r="D142" s="194" t="s">
        <v>135</v>
      </c>
      <c r="E142" s="209" t="s">
        <v>17</v>
      </c>
      <c r="F142" s="210" t="s">
        <v>338</v>
      </c>
      <c r="G142" s="208"/>
      <c r="H142" s="209" t="s">
        <v>17</v>
      </c>
      <c r="I142" s="208"/>
      <c r="J142" s="208"/>
      <c r="K142" s="208"/>
      <c r="L142" s="211"/>
      <c r="M142" s="212"/>
      <c r="N142" s="213"/>
      <c r="O142" s="213"/>
      <c r="P142" s="213"/>
      <c r="Q142" s="213"/>
      <c r="R142" s="213"/>
      <c r="S142" s="213"/>
      <c r="T142" s="21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15" t="s">
        <v>135</v>
      </c>
      <c r="AU142" s="215" t="s">
        <v>66</v>
      </c>
      <c r="AV142" s="12" t="s">
        <v>73</v>
      </c>
      <c r="AW142" s="12" t="s">
        <v>28</v>
      </c>
      <c r="AX142" s="12" t="s">
        <v>66</v>
      </c>
      <c r="AY142" s="215" t="s">
        <v>120</v>
      </c>
    </row>
    <row r="143" s="13" customFormat="1">
      <c r="A143" s="13"/>
      <c r="B143" s="216"/>
      <c r="C143" s="217"/>
      <c r="D143" s="194" t="s">
        <v>135</v>
      </c>
      <c r="E143" s="218" t="s">
        <v>17</v>
      </c>
      <c r="F143" s="219" t="s">
        <v>332</v>
      </c>
      <c r="G143" s="217"/>
      <c r="H143" s="220">
        <v>232</v>
      </c>
      <c r="I143" s="217"/>
      <c r="J143" s="217"/>
      <c r="K143" s="217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135</v>
      </c>
      <c r="AU143" s="225" t="s">
        <v>66</v>
      </c>
      <c r="AV143" s="13" t="s">
        <v>75</v>
      </c>
      <c r="AW143" s="13" t="s">
        <v>28</v>
      </c>
      <c r="AX143" s="13" t="s">
        <v>73</v>
      </c>
      <c r="AY143" s="225" t="s">
        <v>120</v>
      </c>
    </row>
    <row r="144" s="2" customFormat="1" ht="14.4" customHeight="1">
      <c r="A144" s="33"/>
      <c r="B144" s="34"/>
      <c r="C144" s="198" t="s">
        <v>253</v>
      </c>
      <c r="D144" s="198" t="s">
        <v>125</v>
      </c>
      <c r="E144" s="199" t="s">
        <v>230</v>
      </c>
      <c r="F144" s="200" t="s">
        <v>231</v>
      </c>
      <c r="G144" s="201" t="s">
        <v>193</v>
      </c>
      <c r="H144" s="202">
        <v>23</v>
      </c>
      <c r="I144" s="203">
        <v>10</v>
      </c>
      <c r="J144" s="203">
        <f>ROUND(I144*H144,2)</f>
        <v>230</v>
      </c>
      <c r="K144" s="200" t="s">
        <v>118</v>
      </c>
      <c r="L144" s="204"/>
      <c r="M144" s="205" t="s">
        <v>17</v>
      </c>
      <c r="N144" s="206" t="s">
        <v>37</v>
      </c>
      <c r="O144" s="190">
        <v>0</v>
      </c>
      <c r="P144" s="190">
        <f>O144*H144</f>
        <v>0</v>
      </c>
      <c r="Q144" s="190">
        <v>0.00010000000000000001</v>
      </c>
      <c r="R144" s="190">
        <f>Q144*H144</f>
        <v>0.0023</v>
      </c>
      <c r="S144" s="190">
        <v>0</v>
      </c>
      <c r="T144" s="19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2" t="s">
        <v>129</v>
      </c>
      <c r="AT144" s="192" t="s">
        <v>125</v>
      </c>
      <c r="AU144" s="192" t="s">
        <v>66</v>
      </c>
      <c r="AY144" s="18" t="s">
        <v>120</v>
      </c>
      <c r="BE144" s="193">
        <f>IF(N144="základní",J144,0)</f>
        <v>230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73</v>
      </c>
      <c r="BK144" s="193">
        <f>ROUND(I144*H144,2)</f>
        <v>230</v>
      </c>
      <c r="BL144" s="18" t="s">
        <v>119</v>
      </c>
      <c r="BM144" s="192" t="s">
        <v>339</v>
      </c>
    </row>
    <row r="145" s="12" customFormat="1">
      <c r="A145" s="12"/>
      <c r="B145" s="207"/>
      <c r="C145" s="208"/>
      <c r="D145" s="194" t="s">
        <v>135</v>
      </c>
      <c r="E145" s="209" t="s">
        <v>17</v>
      </c>
      <c r="F145" s="210" t="s">
        <v>340</v>
      </c>
      <c r="G145" s="208"/>
      <c r="H145" s="209" t="s">
        <v>17</v>
      </c>
      <c r="I145" s="208"/>
      <c r="J145" s="208"/>
      <c r="K145" s="208"/>
      <c r="L145" s="211"/>
      <c r="M145" s="212"/>
      <c r="N145" s="213"/>
      <c r="O145" s="213"/>
      <c r="P145" s="213"/>
      <c r="Q145" s="213"/>
      <c r="R145" s="213"/>
      <c r="S145" s="213"/>
      <c r="T145" s="21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15" t="s">
        <v>135</v>
      </c>
      <c r="AU145" s="215" t="s">
        <v>66</v>
      </c>
      <c r="AV145" s="12" t="s">
        <v>73</v>
      </c>
      <c r="AW145" s="12" t="s">
        <v>28</v>
      </c>
      <c r="AX145" s="12" t="s">
        <v>66</v>
      </c>
      <c r="AY145" s="215" t="s">
        <v>120</v>
      </c>
    </row>
    <row r="146" s="13" customFormat="1">
      <c r="A146" s="13"/>
      <c r="B146" s="216"/>
      <c r="C146" s="217"/>
      <c r="D146" s="194" t="s">
        <v>135</v>
      </c>
      <c r="E146" s="218" t="s">
        <v>17</v>
      </c>
      <c r="F146" s="219" t="s">
        <v>276</v>
      </c>
      <c r="G146" s="217"/>
      <c r="H146" s="220">
        <v>23</v>
      </c>
      <c r="I146" s="217"/>
      <c r="J146" s="217"/>
      <c r="K146" s="217"/>
      <c r="L146" s="221"/>
      <c r="M146" s="222"/>
      <c r="N146" s="223"/>
      <c r="O146" s="223"/>
      <c r="P146" s="223"/>
      <c r="Q146" s="223"/>
      <c r="R146" s="223"/>
      <c r="S146" s="223"/>
      <c r="T146" s="22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5" t="s">
        <v>135</v>
      </c>
      <c r="AU146" s="225" t="s">
        <v>66</v>
      </c>
      <c r="AV146" s="13" t="s">
        <v>75</v>
      </c>
      <c r="AW146" s="13" t="s">
        <v>28</v>
      </c>
      <c r="AX146" s="13" t="s">
        <v>73</v>
      </c>
      <c r="AY146" s="225" t="s">
        <v>120</v>
      </c>
    </row>
    <row r="147" s="2" customFormat="1" ht="14.4" customHeight="1">
      <c r="A147" s="33"/>
      <c r="B147" s="34"/>
      <c r="C147" s="182" t="s">
        <v>7</v>
      </c>
      <c r="D147" s="182" t="s">
        <v>114</v>
      </c>
      <c r="E147" s="183" t="s">
        <v>234</v>
      </c>
      <c r="F147" s="184" t="s">
        <v>235</v>
      </c>
      <c r="G147" s="185" t="s">
        <v>193</v>
      </c>
      <c r="H147" s="186">
        <v>34</v>
      </c>
      <c r="I147" s="187">
        <v>268</v>
      </c>
      <c r="J147" s="187">
        <f>ROUND(I147*H147,2)</f>
        <v>9112</v>
      </c>
      <c r="K147" s="184" t="s">
        <v>118</v>
      </c>
      <c r="L147" s="39"/>
      <c r="M147" s="188" t="s">
        <v>17</v>
      </c>
      <c r="N147" s="189" t="s">
        <v>37</v>
      </c>
      <c r="O147" s="190">
        <v>0.87</v>
      </c>
      <c r="P147" s="190">
        <f>O147*H147</f>
        <v>29.579999999999998</v>
      </c>
      <c r="Q147" s="190">
        <v>6.0000000000000002E-05</v>
      </c>
      <c r="R147" s="190">
        <f>Q147*H147</f>
        <v>0.0020400000000000001</v>
      </c>
      <c r="S147" s="190">
        <v>0</v>
      </c>
      <c r="T147" s="19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119</v>
      </c>
      <c r="AT147" s="192" t="s">
        <v>114</v>
      </c>
      <c r="AU147" s="192" t="s">
        <v>66</v>
      </c>
      <c r="AY147" s="18" t="s">
        <v>120</v>
      </c>
      <c r="BE147" s="193">
        <f>IF(N147="základní",J147,0)</f>
        <v>9112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73</v>
      </c>
      <c r="BK147" s="193">
        <f>ROUND(I147*H147,2)</f>
        <v>9112</v>
      </c>
      <c r="BL147" s="18" t="s">
        <v>119</v>
      </c>
      <c r="BM147" s="192" t="s">
        <v>341</v>
      </c>
    </row>
    <row r="148" s="2" customFormat="1">
      <c r="A148" s="33"/>
      <c r="B148" s="34"/>
      <c r="C148" s="35"/>
      <c r="D148" s="194" t="s">
        <v>122</v>
      </c>
      <c r="E148" s="35"/>
      <c r="F148" s="195" t="s">
        <v>237</v>
      </c>
      <c r="G148" s="35"/>
      <c r="H148" s="35"/>
      <c r="I148" s="35"/>
      <c r="J148" s="35"/>
      <c r="K148" s="35"/>
      <c r="L148" s="39"/>
      <c r="M148" s="196"/>
      <c r="N148" s="197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122</v>
      </c>
      <c r="AU148" s="18" t="s">
        <v>66</v>
      </c>
    </row>
    <row r="149" s="12" customFormat="1">
      <c r="A149" s="12"/>
      <c r="B149" s="207"/>
      <c r="C149" s="208"/>
      <c r="D149" s="194" t="s">
        <v>135</v>
      </c>
      <c r="E149" s="209" t="s">
        <v>17</v>
      </c>
      <c r="F149" s="210" t="s">
        <v>238</v>
      </c>
      <c r="G149" s="208"/>
      <c r="H149" s="209" t="s">
        <v>17</v>
      </c>
      <c r="I149" s="208"/>
      <c r="J149" s="208"/>
      <c r="K149" s="208"/>
      <c r="L149" s="211"/>
      <c r="M149" s="212"/>
      <c r="N149" s="213"/>
      <c r="O149" s="213"/>
      <c r="P149" s="213"/>
      <c r="Q149" s="213"/>
      <c r="R149" s="213"/>
      <c r="S149" s="213"/>
      <c r="T149" s="21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15" t="s">
        <v>135</v>
      </c>
      <c r="AU149" s="215" t="s">
        <v>66</v>
      </c>
      <c r="AV149" s="12" t="s">
        <v>73</v>
      </c>
      <c r="AW149" s="12" t="s">
        <v>28</v>
      </c>
      <c r="AX149" s="12" t="s">
        <v>66</v>
      </c>
      <c r="AY149" s="215" t="s">
        <v>120</v>
      </c>
    </row>
    <row r="150" s="13" customFormat="1">
      <c r="A150" s="13"/>
      <c r="B150" s="216"/>
      <c r="C150" s="217"/>
      <c r="D150" s="194" t="s">
        <v>135</v>
      </c>
      <c r="E150" s="218" t="s">
        <v>17</v>
      </c>
      <c r="F150" s="219" t="s">
        <v>330</v>
      </c>
      <c r="G150" s="217"/>
      <c r="H150" s="220">
        <v>34</v>
      </c>
      <c r="I150" s="217"/>
      <c r="J150" s="217"/>
      <c r="K150" s="217"/>
      <c r="L150" s="221"/>
      <c r="M150" s="222"/>
      <c r="N150" s="223"/>
      <c r="O150" s="223"/>
      <c r="P150" s="223"/>
      <c r="Q150" s="223"/>
      <c r="R150" s="223"/>
      <c r="S150" s="223"/>
      <c r="T150" s="22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5" t="s">
        <v>135</v>
      </c>
      <c r="AU150" s="225" t="s">
        <v>66</v>
      </c>
      <c r="AV150" s="13" t="s">
        <v>75</v>
      </c>
      <c r="AW150" s="13" t="s">
        <v>28</v>
      </c>
      <c r="AX150" s="13" t="s">
        <v>73</v>
      </c>
      <c r="AY150" s="225" t="s">
        <v>120</v>
      </c>
    </row>
    <row r="151" s="2" customFormat="1" ht="14.4" customHeight="1">
      <c r="A151" s="33"/>
      <c r="B151" s="34"/>
      <c r="C151" s="198" t="s">
        <v>271</v>
      </c>
      <c r="D151" s="198" t="s">
        <v>125</v>
      </c>
      <c r="E151" s="199" t="s">
        <v>240</v>
      </c>
      <c r="F151" s="200" t="s">
        <v>241</v>
      </c>
      <c r="G151" s="201" t="s">
        <v>193</v>
      </c>
      <c r="H151" s="202">
        <v>102</v>
      </c>
      <c r="I151" s="203">
        <v>151</v>
      </c>
      <c r="J151" s="203">
        <f>ROUND(I151*H151,2)</f>
        <v>15402</v>
      </c>
      <c r="K151" s="200" t="s">
        <v>118</v>
      </c>
      <c r="L151" s="204"/>
      <c r="M151" s="205" t="s">
        <v>17</v>
      </c>
      <c r="N151" s="206" t="s">
        <v>37</v>
      </c>
      <c r="O151" s="190">
        <v>0</v>
      </c>
      <c r="P151" s="190">
        <f>O151*H151</f>
        <v>0</v>
      </c>
      <c r="Q151" s="190">
        <v>0.0070899999999999999</v>
      </c>
      <c r="R151" s="190">
        <f>Q151*H151</f>
        <v>0.72318000000000004</v>
      </c>
      <c r="S151" s="190">
        <v>0</v>
      </c>
      <c r="T151" s="19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2" t="s">
        <v>129</v>
      </c>
      <c r="AT151" s="192" t="s">
        <v>125</v>
      </c>
      <c r="AU151" s="192" t="s">
        <v>66</v>
      </c>
      <c r="AY151" s="18" t="s">
        <v>120</v>
      </c>
      <c r="BE151" s="193">
        <f>IF(N151="základní",J151,0)</f>
        <v>15402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73</v>
      </c>
      <c r="BK151" s="193">
        <f>ROUND(I151*H151,2)</f>
        <v>15402</v>
      </c>
      <c r="BL151" s="18" t="s">
        <v>119</v>
      </c>
      <c r="BM151" s="192" t="s">
        <v>342</v>
      </c>
    </row>
    <row r="152" s="13" customFormat="1">
      <c r="A152" s="13"/>
      <c r="B152" s="216"/>
      <c r="C152" s="217"/>
      <c r="D152" s="194" t="s">
        <v>135</v>
      </c>
      <c r="E152" s="218" t="s">
        <v>17</v>
      </c>
      <c r="F152" s="219" t="s">
        <v>343</v>
      </c>
      <c r="G152" s="217"/>
      <c r="H152" s="220">
        <v>102</v>
      </c>
      <c r="I152" s="217"/>
      <c r="J152" s="217"/>
      <c r="K152" s="217"/>
      <c r="L152" s="221"/>
      <c r="M152" s="222"/>
      <c r="N152" s="223"/>
      <c r="O152" s="223"/>
      <c r="P152" s="223"/>
      <c r="Q152" s="223"/>
      <c r="R152" s="223"/>
      <c r="S152" s="223"/>
      <c r="T152" s="22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5" t="s">
        <v>135</v>
      </c>
      <c r="AU152" s="225" t="s">
        <v>66</v>
      </c>
      <c r="AV152" s="13" t="s">
        <v>75</v>
      </c>
      <c r="AW152" s="13" t="s">
        <v>28</v>
      </c>
      <c r="AX152" s="13" t="s">
        <v>73</v>
      </c>
      <c r="AY152" s="225" t="s">
        <v>120</v>
      </c>
    </row>
    <row r="153" s="2" customFormat="1" ht="14.4" customHeight="1">
      <c r="A153" s="33"/>
      <c r="B153" s="34"/>
      <c r="C153" s="182" t="s">
        <v>276</v>
      </c>
      <c r="D153" s="182" t="s">
        <v>114</v>
      </c>
      <c r="E153" s="183" t="s">
        <v>244</v>
      </c>
      <c r="F153" s="184" t="s">
        <v>245</v>
      </c>
      <c r="G153" s="185" t="s">
        <v>193</v>
      </c>
      <c r="H153" s="186">
        <v>34</v>
      </c>
      <c r="I153" s="187">
        <v>129</v>
      </c>
      <c r="J153" s="187">
        <f>ROUND(I153*H153,2)</f>
        <v>4386</v>
      </c>
      <c r="K153" s="184" t="s">
        <v>118</v>
      </c>
      <c r="L153" s="39"/>
      <c r="M153" s="188" t="s">
        <v>17</v>
      </c>
      <c r="N153" s="189" t="s">
        <v>37</v>
      </c>
      <c r="O153" s="190">
        <v>0.20000000000000001</v>
      </c>
      <c r="P153" s="190">
        <f>O153*H153</f>
        <v>6.8000000000000007</v>
      </c>
      <c r="Q153" s="190">
        <v>0.0020799999999999998</v>
      </c>
      <c r="R153" s="190">
        <f>Q153*H153</f>
        <v>0.070719999999999991</v>
      </c>
      <c r="S153" s="190">
        <v>0</v>
      </c>
      <c r="T153" s="19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2" t="s">
        <v>119</v>
      </c>
      <c r="AT153" s="192" t="s">
        <v>114</v>
      </c>
      <c r="AU153" s="192" t="s">
        <v>66</v>
      </c>
      <c r="AY153" s="18" t="s">
        <v>120</v>
      </c>
      <c r="BE153" s="193">
        <f>IF(N153="základní",J153,0)</f>
        <v>4386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73</v>
      </c>
      <c r="BK153" s="193">
        <f>ROUND(I153*H153,2)</f>
        <v>4386</v>
      </c>
      <c r="BL153" s="18" t="s">
        <v>119</v>
      </c>
      <c r="BM153" s="192" t="s">
        <v>344</v>
      </c>
    </row>
    <row r="154" s="2" customFormat="1">
      <c r="A154" s="33"/>
      <c r="B154" s="34"/>
      <c r="C154" s="35"/>
      <c r="D154" s="194" t="s">
        <v>122</v>
      </c>
      <c r="E154" s="35"/>
      <c r="F154" s="195" t="s">
        <v>247</v>
      </c>
      <c r="G154" s="35"/>
      <c r="H154" s="35"/>
      <c r="I154" s="35"/>
      <c r="J154" s="35"/>
      <c r="K154" s="35"/>
      <c r="L154" s="39"/>
      <c r="M154" s="196"/>
      <c r="N154" s="197"/>
      <c r="O154" s="78"/>
      <c r="P154" s="78"/>
      <c r="Q154" s="78"/>
      <c r="R154" s="78"/>
      <c r="S154" s="78"/>
      <c r="T154" s="79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122</v>
      </c>
      <c r="AU154" s="18" t="s">
        <v>66</v>
      </c>
    </row>
    <row r="155" s="2" customFormat="1" ht="24.15" customHeight="1">
      <c r="A155" s="33"/>
      <c r="B155" s="34"/>
      <c r="C155" s="182" t="s">
        <v>285</v>
      </c>
      <c r="D155" s="182" t="s">
        <v>114</v>
      </c>
      <c r="E155" s="183" t="s">
        <v>249</v>
      </c>
      <c r="F155" s="184" t="s">
        <v>250</v>
      </c>
      <c r="G155" s="185" t="s">
        <v>251</v>
      </c>
      <c r="H155" s="186">
        <v>2.3199999999999998</v>
      </c>
      <c r="I155" s="187">
        <v>222</v>
      </c>
      <c r="J155" s="187">
        <f>ROUND(I155*H155,2)</f>
        <v>515.03999999999996</v>
      </c>
      <c r="K155" s="184" t="s">
        <v>118</v>
      </c>
      <c r="L155" s="39"/>
      <c r="M155" s="188" t="s">
        <v>17</v>
      </c>
      <c r="N155" s="189" t="s">
        <v>37</v>
      </c>
      <c r="O155" s="190">
        <v>0.75</v>
      </c>
      <c r="P155" s="190">
        <f>O155*H155</f>
        <v>1.7399999999999998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2" t="s">
        <v>119</v>
      </c>
      <c r="AT155" s="192" t="s">
        <v>114</v>
      </c>
      <c r="AU155" s="192" t="s">
        <v>66</v>
      </c>
      <c r="AY155" s="18" t="s">
        <v>120</v>
      </c>
      <c r="BE155" s="193">
        <f>IF(N155="základní",J155,0)</f>
        <v>515.03999999999996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73</v>
      </c>
      <c r="BK155" s="193">
        <f>ROUND(I155*H155,2)</f>
        <v>515.03999999999996</v>
      </c>
      <c r="BL155" s="18" t="s">
        <v>119</v>
      </c>
      <c r="BM155" s="192" t="s">
        <v>345</v>
      </c>
    </row>
    <row r="156" s="2" customFormat="1">
      <c r="A156" s="33"/>
      <c r="B156" s="34"/>
      <c r="C156" s="35"/>
      <c r="D156" s="194" t="s">
        <v>122</v>
      </c>
      <c r="E156" s="35"/>
      <c r="F156" s="195" t="s">
        <v>247</v>
      </c>
      <c r="G156" s="35"/>
      <c r="H156" s="35"/>
      <c r="I156" s="35"/>
      <c r="J156" s="35"/>
      <c r="K156" s="35"/>
      <c r="L156" s="39"/>
      <c r="M156" s="196"/>
      <c r="N156" s="197"/>
      <c r="O156" s="78"/>
      <c r="P156" s="78"/>
      <c r="Q156" s="78"/>
      <c r="R156" s="78"/>
      <c r="S156" s="78"/>
      <c r="T156" s="79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8" t="s">
        <v>122</v>
      </c>
      <c r="AU156" s="18" t="s">
        <v>66</v>
      </c>
    </row>
    <row r="157" s="12" customFormat="1">
      <c r="A157" s="12"/>
      <c r="B157" s="207"/>
      <c r="C157" s="208"/>
      <c r="D157" s="194" t="s">
        <v>135</v>
      </c>
      <c r="E157" s="209" t="s">
        <v>17</v>
      </c>
      <c r="F157" s="210" t="s">
        <v>168</v>
      </c>
      <c r="G157" s="208"/>
      <c r="H157" s="209" t="s">
        <v>17</v>
      </c>
      <c r="I157" s="208"/>
      <c r="J157" s="208"/>
      <c r="K157" s="208"/>
      <c r="L157" s="211"/>
      <c r="M157" s="212"/>
      <c r="N157" s="213"/>
      <c r="O157" s="213"/>
      <c r="P157" s="213"/>
      <c r="Q157" s="213"/>
      <c r="R157" s="213"/>
      <c r="S157" s="213"/>
      <c r="T157" s="21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15" t="s">
        <v>135</v>
      </c>
      <c r="AU157" s="215" t="s">
        <v>66</v>
      </c>
      <c r="AV157" s="12" t="s">
        <v>73</v>
      </c>
      <c r="AW157" s="12" t="s">
        <v>28</v>
      </c>
      <c r="AX157" s="12" t="s">
        <v>66</v>
      </c>
      <c r="AY157" s="215" t="s">
        <v>120</v>
      </c>
    </row>
    <row r="158" s="12" customFormat="1">
      <c r="A158" s="12"/>
      <c r="B158" s="207"/>
      <c r="C158" s="208"/>
      <c r="D158" s="194" t="s">
        <v>135</v>
      </c>
      <c r="E158" s="209" t="s">
        <v>17</v>
      </c>
      <c r="F158" s="210" t="s">
        <v>258</v>
      </c>
      <c r="G158" s="208"/>
      <c r="H158" s="209" t="s">
        <v>17</v>
      </c>
      <c r="I158" s="208"/>
      <c r="J158" s="208"/>
      <c r="K158" s="208"/>
      <c r="L158" s="211"/>
      <c r="M158" s="212"/>
      <c r="N158" s="213"/>
      <c r="O158" s="213"/>
      <c r="P158" s="213"/>
      <c r="Q158" s="213"/>
      <c r="R158" s="213"/>
      <c r="S158" s="213"/>
      <c r="T158" s="21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15" t="s">
        <v>135</v>
      </c>
      <c r="AU158" s="215" t="s">
        <v>66</v>
      </c>
      <c r="AV158" s="12" t="s">
        <v>73</v>
      </c>
      <c r="AW158" s="12" t="s">
        <v>28</v>
      </c>
      <c r="AX158" s="12" t="s">
        <v>66</v>
      </c>
      <c r="AY158" s="215" t="s">
        <v>120</v>
      </c>
    </row>
    <row r="159" s="13" customFormat="1">
      <c r="A159" s="13"/>
      <c r="B159" s="216"/>
      <c r="C159" s="217"/>
      <c r="D159" s="194" t="s">
        <v>135</v>
      </c>
      <c r="E159" s="218" t="s">
        <v>17</v>
      </c>
      <c r="F159" s="219" t="s">
        <v>66</v>
      </c>
      <c r="G159" s="217"/>
      <c r="H159" s="220">
        <v>0</v>
      </c>
      <c r="I159" s="217"/>
      <c r="J159" s="217"/>
      <c r="K159" s="217"/>
      <c r="L159" s="221"/>
      <c r="M159" s="222"/>
      <c r="N159" s="223"/>
      <c r="O159" s="223"/>
      <c r="P159" s="223"/>
      <c r="Q159" s="223"/>
      <c r="R159" s="223"/>
      <c r="S159" s="223"/>
      <c r="T159" s="22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5" t="s">
        <v>135</v>
      </c>
      <c r="AU159" s="225" t="s">
        <v>66</v>
      </c>
      <c r="AV159" s="13" t="s">
        <v>75</v>
      </c>
      <c r="AW159" s="13" t="s">
        <v>28</v>
      </c>
      <c r="AX159" s="13" t="s">
        <v>66</v>
      </c>
      <c r="AY159" s="225" t="s">
        <v>120</v>
      </c>
    </row>
    <row r="160" s="12" customFormat="1">
      <c r="A160" s="12"/>
      <c r="B160" s="207"/>
      <c r="C160" s="208"/>
      <c r="D160" s="194" t="s">
        <v>135</v>
      </c>
      <c r="E160" s="209" t="s">
        <v>17</v>
      </c>
      <c r="F160" s="210" t="s">
        <v>259</v>
      </c>
      <c r="G160" s="208"/>
      <c r="H160" s="209" t="s">
        <v>17</v>
      </c>
      <c r="I160" s="208"/>
      <c r="J160" s="208"/>
      <c r="K160" s="208"/>
      <c r="L160" s="211"/>
      <c r="M160" s="212"/>
      <c r="N160" s="213"/>
      <c r="O160" s="213"/>
      <c r="P160" s="213"/>
      <c r="Q160" s="213"/>
      <c r="R160" s="213"/>
      <c r="S160" s="213"/>
      <c r="T160" s="21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15" t="s">
        <v>135</v>
      </c>
      <c r="AU160" s="215" t="s">
        <v>66</v>
      </c>
      <c r="AV160" s="12" t="s">
        <v>73</v>
      </c>
      <c r="AW160" s="12" t="s">
        <v>28</v>
      </c>
      <c r="AX160" s="12" t="s">
        <v>66</v>
      </c>
      <c r="AY160" s="215" t="s">
        <v>120</v>
      </c>
    </row>
    <row r="161" s="13" customFormat="1">
      <c r="A161" s="13"/>
      <c r="B161" s="216"/>
      <c r="C161" s="217"/>
      <c r="D161" s="194" t="s">
        <v>135</v>
      </c>
      <c r="E161" s="218" t="s">
        <v>17</v>
      </c>
      <c r="F161" s="219" t="s">
        <v>346</v>
      </c>
      <c r="G161" s="217"/>
      <c r="H161" s="220">
        <v>2.3199999999999998</v>
      </c>
      <c r="I161" s="217"/>
      <c r="J161" s="217"/>
      <c r="K161" s="217"/>
      <c r="L161" s="221"/>
      <c r="M161" s="222"/>
      <c r="N161" s="223"/>
      <c r="O161" s="223"/>
      <c r="P161" s="223"/>
      <c r="Q161" s="223"/>
      <c r="R161" s="223"/>
      <c r="S161" s="223"/>
      <c r="T161" s="22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5" t="s">
        <v>135</v>
      </c>
      <c r="AU161" s="225" t="s">
        <v>66</v>
      </c>
      <c r="AV161" s="13" t="s">
        <v>75</v>
      </c>
      <c r="AW161" s="13" t="s">
        <v>28</v>
      </c>
      <c r="AX161" s="13" t="s">
        <v>73</v>
      </c>
      <c r="AY161" s="225" t="s">
        <v>120</v>
      </c>
    </row>
    <row r="162" s="2" customFormat="1" ht="14.4" customHeight="1">
      <c r="A162" s="33"/>
      <c r="B162" s="34"/>
      <c r="C162" s="198" t="s">
        <v>291</v>
      </c>
      <c r="D162" s="198" t="s">
        <v>125</v>
      </c>
      <c r="E162" s="199" t="s">
        <v>254</v>
      </c>
      <c r="F162" s="200" t="s">
        <v>255</v>
      </c>
      <c r="G162" s="201" t="s">
        <v>128</v>
      </c>
      <c r="H162" s="202">
        <v>2.0880000000000001</v>
      </c>
      <c r="I162" s="203">
        <v>100</v>
      </c>
      <c r="J162" s="203">
        <f>ROUND(I162*H162,2)</f>
        <v>208.80000000000001</v>
      </c>
      <c r="K162" s="200" t="s">
        <v>118</v>
      </c>
      <c r="L162" s="204"/>
      <c r="M162" s="205" t="s">
        <v>17</v>
      </c>
      <c r="N162" s="206" t="s">
        <v>37</v>
      </c>
      <c r="O162" s="190">
        <v>0</v>
      </c>
      <c r="P162" s="190">
        <f>O162*H162</f>
        <v>0</v>
      </c>
      <c r="Q162" s="190">
        <v>0.001</v>
      </c>
      <c r="R162" s="190">
        <f>Q162*H162</f>
        <v>0.002088</v>
      </c>
      <c r="S162" s="190">
        <v>0</v>
      </c>
      <c r="T162" s="191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2" t="s">
        <v>129</v>
      </c>
      <c r="AT162" s="192" t="s">
        <v>125</v>
      </c>
      <c r="AU162" s="192" t="s">
        <v>66</v>
      </c>
      <c r="AY162" s="18" t="s">
        <v>120</v>
      </c>
      <c r="BE162" s="193">
        <f>IF(N162="základní",J162,0)</f>
        <v>208.80000000000001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73</v>
      </c>
      <c r="BK162" s="193">
        <f>ROUND(I162*H162,2)</f>
        <v>208.80000000000001</v>
      </c>
      <c r="BL162" s="18" t="s">
        <v>119</v>
      </c>
      <c r="BM162" s="192" t="s">
        <v>347</v>
      </c>
    </row>
    <row r="163" s="12" customFormat="1">
      <c r="A163" s="12"/>
      <c r="B163" s="207"/>
      <c r="C163" s="208"/>
      <c r="D163" s="194" t="s">
        <v>135</v>
      </c>
      <c r="E163" s="209" t="s">
        <v>17</v>
      </c>
      <c r="F163" s="210" t="s">
        <v>257</v>
      </c>
      <c r="G163" s="208"/>
      <c r="H163" s="209" t="s">
        <v>17</v>
      </c>
      <c r="I163" s="208"/>
      <c r="J163" s="208"/>
      <c r="K163" s="208"/>
      <c r="L163" s="211"/>
      <c r="M163" s="212"/>
      <c r="N163" s="213"/>
      <c r="O163" s="213"/>
      <c r="P163" s="213"/>
      <c r="Q163" s="213"/>
      <c r="R163" s="213"/>
      <c r="S163" s="213"/>
      <c r="T163" s="21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15" t="s">
        <v>135</v>
      </c>
      <c r="AU163" s="215" t="s">
        <v>66</v>
      </c>
      <c r="AV163" s="12" t="s">
        <v>73</v>
      </c>
      <c r="AW163" s="12" t="s">
        <v>28</v>
      </c>
      <c r="AX163" s="12" t="s">
        <v>66</v>
      </c>
      <c r="AY163" s="215" t="s">
        <v>120</v>
      </c>
    </row>
    <row r="164" s="12" customFormat="1">
      <c r="A164" s="12"/>
      <c r="B164" s="207"/>
      <c r="C164" s="208"/>
      <c r="D164" s="194" t="s">
        <v>135</v>
      </c>
      <c r="E164" s="209" t="s">
        <v>17</v>
      </c>
      <c r="F164" s="210" t="s">
        <v>258</v>
      </c>
      <c r="G164" s="208"/>
      <c r="H164" s="209" t="s">
        <v>17</v>
      </c>
      <c r="I164" s="208"/>
      <c r="J164" s="208"/>
      <c r="K164" s="208"/>
      <c r="L164" s="211"/>
      <c r="M164" s="212"/>
      <c r="N164" s="213"/>
      <c r="O164" s="213"/>
      <c r="P164" s="213"/>
      <c r="Q164" s="213"/>
      <c r="R164" s="213"/>
      <c r="S164" s="213"/>
      <c r="T164" s="21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15" t="s">
        <v>135</v>
      </c>
      <c r="AU164" s="215" t="s">
        <v>66</v>
      </c>
      <c r="AV164" s="12" t="s">
        <v>73</v>
      </c>
      <c r="AW164" s="12" t="s">
        <v>28</v>
      </c>
      <c r="AX164" s="12" t="s">
        <v>66</v>
      </c>
      <c r="AY164" s="215" t="s">
        <v>120</v>
      </c>
    </row>
    <row r="165" s="12" customFormat="1">
      <c r="A165" s="12"/>
      <c r="B165" s="207"/>
      <c r="C165" s="208"/>
      <c r="D165" s="194" t="s">
        <v>135</v>
      </c>
      <c r="E165" s="209" t="s">
        <v>17</v>
      </c>
      <c r="F165" s="210" t="s">
        <v>259</v>
      </c>
      <c r="G165" s="208"/>
      <c r="H165" s="209" t="s">
        <v>17</v>
      </c>
      <c r="I165" s="208"/>
      <c r="J165" s="208"/>
      <c r="K165" s="208"/>
      <c r="L165" s="211"/>
      <c r="M165" s="212"/>
      <c r="N165" s="213"/>
      <c r="O165" s="213"/>
      <c r="P165" s="213"/>
      <c r="Q165" s="213"/>
      <c r="R165" s="213"/>
      <c r="S165" s="213"/>
      <c r="T165" s="21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15" t="s">
        <v>135</v>
      </c>
      <c r="AU165" s="215" t="s">
        <v>66</v>
      </c>
      <c r="AV165" s="12" t="s">
        <v>73</v>
      </c>
      <c r="AW165" s="12" t="s">
        <v>28</v>
      </c>
      <c r="AX165" s="12" t="s">
        <v>66</v>
      </c>
      <c r="AY165" s="215" t="s">
        <v>120</v>
      </c>
    </row>
    <row r="166" s="13" customFormat="1">
      <c r="A166" s="13"/>
      <c r="B166" s="216"/>
      <c r="C166" s="217"/>
      <c r="D166" s="194" t="s">
        <v>135</v>
      </c>
      <c r="E166" s="218" t="s">
        <v>17</v>
      </c>
      <c r="F166" s="219" t="s">
        <v>348</v>
      </c>
      <c r="G166" s="217"/>
      <c r="H166" s="220">
        <v>2.0880000000000001</v>
      </c>
      <c r="I166" s="217"/>
      <c r="J166" s="217"/>
      <c r="K166" s="217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135</v>
      </c>
      <c r="AU166" s="225" t="s">
        <v>66</v>
      </c>
      <c r="AV166" s="13" t="s">
        <v>75</v>
      </c>
      <c r="AW166" s="13" t="s">
        <v>28</v>
      </c>
      <c r="AX166" s="13" t="s">
        <v>73</v>
      </c>
      <c r="AY166" s="225" t="s">
        <v>120</v>
      </c>
    </row>
    <row r="167" s="2" customFormat="1" ht="14.4" customHeight="1">
      <c r="A167" s="33"/>
      <c r="B167" s="34"/>
      <c r="C167" s="182" t="s">
        <v>164</v>
      </c>
      <c r="D167" s="182" t="s">
        <v>114</v>
      </c>
      <c r="E167" s="183" t="s">
        <v>261</v>
      </c>
      <c r="F167" s="184" t="s">
        <v>262</v>
      </c>
      <c r="G167" s="185" t="s">
        <v>156</v>
      </c>
      <c r="H167" s="186">
        <v>0.012999999999999999</v>
      </c>
      <c r="I167" s="187">
        <v>2190</v>
      </c>
      <c r="J167" s="187">
        <f>ROUND(I167*H167,2)</f>
        <v>28.469999999999999</v>
      </c>
      <c r="K167" s="184" t="s">
        <v>118</v>
      </c>
      <c r="L167" s="39"/>
      <c r="M167" s="188" t="s">
        <v>17</v>
      </c>
      <c r="N167" s="189" t="s">
        <v>37</v>
      </c>
      <c r="O167" s="190">
        <v>4.9870000000000001</v>
      </c>
      <c r="P167" s="190">
        <f>O167*H167</f>
        <v>0.064831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119</v>
      </c>
      <c r="AT167" s="192" t="s">
        <v>114</v>
      </c>
      <c r="AU167" s="192" t="s">
        <v>66</v>
      </c>
      <c r="AY167" s="18" t="s">
        <v>120</v>
      </c>
      <c r="BE167" s="193">
        <f>IF(N167="základní",J167,0)</f>
        <v>28.469999999999999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73</v>
      </c>
      <c r="BK167" s="193">
        <f>ROUND(I167*H167,2)</f>
        <v>28.469999999999999</v>
      </c>
      <c r="BL167" s="18" t="s">
        <v>119</v>
      </c>
      <c r="BM167" s="192" t="s">
        <v>349</v>
      </c>
    </row>
    <row r="168" s="2" customFormat="1">
      <c r="A168" s="33"/>
      <c r="B168" s="34"/>
      <c r="C168" s="35"/>
      <c r="D168" s="194" t="s">
        <v>122</v>
      </c>
      <c r="E168" s="35"/>
      <c r="F168" s="195" t="s">
        <v>264</v>
      </c>
      <c r="G168" s="35"/>
      <c r="H168" s="35"/>
      <c r="I168" s="35"/>
      <c r="J168" s="35"/>
      <c r="K168" s="35"/>
      <c r="L168" s="39"/>
      <c r="M168" s="196"/>
      <c r="N168" s="197"/>
      <c r="O168" s="78"/>
      <c r="P168" s="78"/>
      <c r="Q168" s="78"/>
      <c r="R168" s="78"/>
      <c r="S168" s="78"/>
      <c r="T168" s="79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122</v>
      </c>
      <c r="AU168" s="18" t="s">
        <v>66</v>
      </c>
    </row>
    <row r="169" s="12" customFormat="1">
      <c r="A169" s="12"/>
      <c r="B169" s="207"/>
      <c r="C169" s="208"/>
      <c r="D169" s="194" t="s">
        <v>135</v>
      </c>
      <c r="E169" s="209" t="s">
        <v>17</v>
      </c>
      <c r="F169" s="210" t="s">
        <v>168</v>
      </c>
      <c r="G169" s="208"/>
      <c r="H169" s="209" t="s">
        <v>17</v>
      </c>
      <c r="I169" s="208"/>
      <c r="J169" s="208"/>
      <c r="K169" s="208"/>
      <c r="L169" s="211"/>
      <c r="M169" s="212"/>
      <c r="N169" s="213"/>
      <c r="O169" s="213"/>
      <c r="P169" s="213"/>
      <c r="Q169" s="213"/>
      <c r="R169" s="213"/>
      <c r="S169" s="213"/>
      <c r="T169" s="21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15" t="s">
        <v>135</v>
      </c>
      <c r="AU169" s="215" t="s">
        <v>66</v>
      </c>
      <c r="AV169" s="12" t="s">
        <v>73</v>
      </c>
      <c r="AW169" s="12" t="s">
        <v>28</v>
      </c>
      <c r="AX169" s="12" t="s">
        <v>66</v>
      </c>
      <c r="AY169" s="215" t="s">
        <v>120</v>
      </c>
    </row>
    <row r="170" s="12" customFormat="1">
      <c r="A170" s="12"/>
      <c r="B170" s="207"/>
      <c r="C170" s="208"/>
      <c r="D170" s="194" t="s">
        <v>135</v>
      </c>
      <c r="E170" s="209" t="s">
        <v>17</v>
      </c>
      <c r="F170" s="210" t="s">
        <v>265</v>
      </c>
      <c r="G170" s="208"/>
      <c r="H170" s="209" t="s">
        <v>17</v>
      </c>
      <c r="I170" s="208"/>
      <c r="J170" s="208"/>
      <c r="K170" s="208"/>
      <c r="L170" s="211"/>
      <c r="M170" s="212"/>
      <c r="N170" s="213"/>
      <c r="O170" s="213"/>
      <c r="P170" s="213"/>
      <c r="Q170" s="213"/>
      <c r="R170" s="213"/>
      <c r="S170" s="213"/>
      <c r="T170" s="21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15" t="s">
        <v>135</v>
      </c>
      <c r="AU170" s="215" t="s">
        <v>66</v>
      </c>
      <c r="AV170" s="12" t="s">
        <v>73</v>
      </c>
      <c r="AW170" s="12" t="s">
        <v>28</v>
      </c>
      <c r="AX170" s="12" t="s">
        <v>66</v>
      </c>
      <c r="AY170" s="215" t="s">
        <v>120</v>
      </c>
    </row>
    <row r="171" s="13" customFormat="1">
      <c r="A171" s="13"/>
      <c r="B171" s="216"/>
      <c r="C171" s="217"/>
      <c r="D171" s="194" t="s">
        <v>135</v>
      </c>
      <c r="E171" s="218" t="s">
        <v>17</v>
      </c>
      <c r="F171" s="219" t="s">
        <v>350</v>
      </c>
      <c r="G171" s="217"/>
      <c r="H171" s="220">
        <v>0</v>
      </c>
      <c r="I171" s="217"/>
      <c r="J171" s="217"/>
      <c r="K171" s="217"/>
      <c r="L171" s="221"/>
      <c r="M171" s="222"/>
      <c r="N171" s="223"/>
      <c r="O171" s="223"/>
      <c r="P171" s="223"/>
      <c r="Q171" s="223"/>
      <c r="R171" s="223"/>
      <c r="S171" s="223"/>
      <c r="T171" s="22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5" t="s">
        <v>135</v>
      </c>
      <c r="AU171" s="225" t="s">
        <v>66</v>
      </c>
      <c r="AV171" s="13" t="s">
        <v>75</v>
      </c>
      <c r="AW171" s="13" t="s">
        <v>28</v>
      </c>
      <c r="AX171" s="13" t="s">
        <v>66</v>
      </c>
      <c r="AY171" s="225" t="s">
        <v>120</v>
      </c>
    </row>
    <row r="172" s="12" customFormat="1">
      <c r="A172" s="12"/>
      <c r="B172" s="207"/>
      <c r="C172" s="208"/>
      <c r="D172" s="194" t="s">
        <v>135</v>
      </c>
      <c r="E172" s="209" t="s">
        <v>17</v>
      </c>
      <c r="F172" s="210" t="s">
        <v>267</v>
      </c>
      <c r="G172" s="208"/>
      <c r="H172" s="209" t="s">
        <v>17</v>
      </c>
      <c r="I172" s="208"/>
      <c r="J172" s="208"/>
      <c r="K172" s="208"/>
      <c r="L172" s="211"/>
      <c r="M172" s="212"/>
      <c r="N172" s="213"/>
      <c r="O172" s="213"/>
      <c r="P172" s="213"/>
      <c r="Q172" s="213"/>
      <c r="R172" s="213"/>
      <c r="S172" s="213"/>
      <c r="T172" s="21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15" t="s">
        <v>135</v>
      </c>
      <c r="AU172" s="215" t="s">
        <v>66</v>
      </c>
      <c r="AV172" s="12" t="s">
        <v>73</v>
      </c>
      <c r="AW172" s="12" t="s">
        <v>28</v>
      </c>
      <c r="AX172" s="12" t="s">
        <v>66</v>
      </c>
      <c r="AY172" s="215" t="s">
        <v>120</v>
      </c>
    </row>
    <row r="173" s="13" customFormat="1">
      <c r="A173" s="13"/>
      <c r="B173" s="216"/>
      <c r="C173" s="217"/>
      <c r="D173" s="194" t="s">
        <v>135</v>
      </c>
      <c r="E173" s="218" t="s">
        <v>17</v>
      </c>
      <c r="F173" s="219" t="s">
        <v>351</v>
      </c>
      <c r="G173" s="217"/>
      <c r="H173" s="220">
        <v>0.0030000000000000001</v>
      </c>
      <c r="I173" s="217"/>
      <c r="J173" s="217"/>
      <c r="K173" s="217"/>
      <c r="L173" s="221"/>
      <c r="M173" s="222"/>
      <c r="N173" s="223"/>
      <c r="O173" s="223"/>
      <c r="P173" s="223"/>
      <c r="Q173" s="223"/>
      <c r="R173" s="223"/>
      <c r="S173" s="223"/>
      <c r="T173" s="22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5" t="s">
        <v>135</v>
      </c>
      <c r="AU173" s="225" t="s">
        <v>66</v>
      </c>
      <c r="AV173" s="13" t="s">
        <v>75</v>
      </c>
      <c r="AW173" s="13" t="s">
        <v>28</v>
      </c>
      <c r="AX173" s="13" t="s">
        <v>66</v>
      </c>
      <c r="AY173" s="225" t="s">
        <v>120</v>
      </c>
    </row>
    <row r="174" s="12" customFormat="1">
      <c r="A174" s="12"/>
      <c r="B174" s="207"/>
      <c r="C174" s="208"/>
      <c r="D174" s="194" t="s">
        <v>135</v>
      </c>
      <c r="E174" s="209" t="s">
        <v>17</v>
      </c>
      <c r="F174" s="210" t="s">
        <v>269</v>
      </c>
      <c r="G174" s="208"/>
      <c r="H174" s="209" t="s">
        <v>17</v>
      </c>
      <c r="I174" s="208"/>
      <c r="J174" s="208"/>
      <c r="K174" s="208"/>
      <c r="L174" s="211"/>
      <c r="M174" s="212"/>
      <c r="N174" s="213"/>
      <c r="O174" s="213"/>
      <c r="P174" s="213"/>
      <c r="Q174" s="213"/>
      <c r="R174" s="213"/>
      <c r="S174" s="213"/>
      <c r="T174" s="21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15" t="s">
        <v>135</v>
      </c>
      <c r="AU174" s="215" t="s">
        <v>66</v>
      </c>
      <c r="AV174" s="12" t="s">
        <v>73</v>
      </c>
      <c r="AW174" s="12" t="s">
        <v>28</v>
      </c>
      <c r="AX174" s="12" t="s">
        <v>66</v>
      </c>
      <c r="AY174" s="215" t="s">
        <v>120</v>
      </c>
    </row>
    <row r="175" s="13" customFormat="1">
      <c r="A175" s="13"/>
      <c r="B175" s="216"/>
      <c r="C175" s="217"/>
      <c r="D175" s="194" t="s">
        <v>135</v>
      </c>
      <c r="E175" s="218" t="s">
        <v>17</v>
      </c>
      <c r="F175" s="219" t="s">
        <v>352</v>
      </c>
      <c r="G175" s="217"/>
      <c r="H175" s="220">
        <v>0.01</v>
      </c>
      <c r="I175" s="217"/>
      <c r="J175" s="217"/>
      <c r="K175" s="217"/>
      <c r="L175" s="221"/>
      <c r="M175" s="222"/>
      <c r="N175" s="223"/>
      <c r="O175" s="223"/>
      <c r="P175" s="223"/>
      <c r="Q175" s="223"/>
      <c r="R175" s="223"/>
      <c r="S175" s="223"/>
      <c r="T175" s="22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5" t="s">
        <v>135</v>
      </c>
      <c r="AU175" s="225" t="s">
        <v>66</v>
      </c>
      <c r="AV175" s="13" t="s">
        <v>75</v>
      </c>
      <c r="AW175" s="13" t="s">
        <v>28</v>
      </c>
      <c r="AX175" s="13" t="s">
        <v>66</v>
      </c>
      <c r="AY175" s="225" t="s">
        <v>120</v>
      </c>
    </row>
    <row r="176" s="14" customFormat="1">
      <c r="A176" s="14"/>
      <c r="B176" s="226"/>
      <c r="C176" s="227"/>
      <c r="D176" s="194" t="s">
        <v>135</v>
      </c>
      <c r="E176" s="228" t="s">
        <v>17</v>
      </c>
      <c r="F176" s="229" t="s">
        <v>173</v>
      </c>
      <c r="G176" s="227"/>
      <c r="H176" s="230">
        <v>0.012999999999999999</v>
      </c>
      <c r="I176" s="227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5" t="s">
        <v>135</v>
      </c>
      <c r="AU176" s="235" t="s">
        <v>66</v>
      </c>
      <c r="AV176" s="14" t="s">
        <v>119</v>
      </c>
      <c r="AW176" s="14" t="s">
        <v>28</v>
      </c>
      <c r="AX176" s="14" t="s">
        <v>73</v>
      </c>
      <c r="AY176" s="235" t="s">
        <v>120</v>
      </c>
    </row>
    <row r="177" s="2" customFormat="1" ht="14.4" customHeight="1">
      <c r="A177" s="33"/>
      <c r="B177" s="34"/>
      <c r="C177" s="182" t="s">
        <v>174</v>
      </c>
      <c r="D177" s="182" t="s">
        <v>114</v>
      </c>
      <c r="E177" s="183" t="s">
        <v>272</v>
      </c>
      <c r="F177" s="184" t="s">
        <v>273</v>
      </c>
      <c r="G177" s="185" t="s">
        <v>193</v>
      </c>
      <c r="H177" s="186">
        <v>34</v>
      </c>
      <c r="I177" s="187">
        <v>16.899999999999999</v>
      </c>
      <c r="J177" s="187">
        <f>ROUND(I177*H177,2)</f>
        <v>574.60000000000002</v>
      </c>
      <c r="K177" s="184" t="s">
        <v>118</v>
      </c>
      <c r="L177" s="39"/>
      <c r="M177" s="188" t="s">
        <v>17</v>
      </c>
      <c r="N177" s="189" t="s">
        <v>37</v>
      </c>
      <c r="O177" s="190">
        <v>0.057000000000000002</v>
      </c>
      <c r="P177" s="190">
        <f>O177*H177</f>
        <v>1.9380000000000002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2" t="s">
        <v>119</v>
      </c>
      <c r="AT177" s="192" t="s">
        <v>114</v>
      </c>
      <c r="AU177" s="192" t="s">
        <v>66</v>
      </c>
      <c r="AY177" s="18" t="s">
        <v>120</v>
      </c>
      <c r="BE177" s="193">
        <f>IF(N177="základní",J177,0)</f>
        <v>574.60000000000002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73</v>
      </c>
      <c r="BK177" s="193">
        <f>ROUND(I177*H177,2)</f>
        <v>574.60000000000002</v>
      </c>
      <c r="BL177" s="18" t="s">
        <v>119</v>
      </c>
      <c r="BM177" s="192" t="s">
        <v>353</v>
      </c>
    </row>
    <row r="178" s="2" customFormat="1">
      <c r="A178" s="33"/>
      <c r="B178" s="34"/>
      <c r="C178" s="35"/>
      <c r="D178" s="194" t="s">
        <v>122</v>
      </c>
      <c r="E178" s="35"/>
      <c r="F178" s="195" t="s">
        <v>275</v>
      </c>
      <c r="G178" s="35"/>
      <c r="H178" s="35"/>
      <c r="I178" s="35"/>
      <c r="J178" s="35"/>
      <c r="K178" s="35"/>
      <c r="L178" s="39"/>
      <c r="M178" s="196"/>
      <c r="N178" s="197"/>
      <c r="O178" s="78"/>
      <c r="P178" s="78"/>
      <c r="Q178" s="78"/>
      <c r="R178" s="78"/>
      <c r="S178" s="78"/>
      <c r="T178" s="79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122</v>
      </c>
      <c r="AU178" s="18" t="s">
        <v>66</v>
      </c>
    </row>
    <row r="179" s="12" customFormat="1">
      <c r="A179" s="12"/>
      <c r="B179" s="207"/>
      <c r="C179" s="208"/>
      <c r="D179" s="194" t="s">
        <v>135</v>
      </c>
      <c r="E179" s="209" t="s">
        <v>17</v>
      </c>
      <c r="F179" s="210" t="s">
        <v>354</v>
      </c>
      <c r="G179" s="208"/>
      <c r="H179" s="209" t="s">
        <v>17</v>
      </c>
      <c r="I179" s="208"/>
      <c r="J179" s="208"/>
      <c r="K179" s="208"/>
      <c r="L179" s="211"/>
      <c r="M179" s="212"/>
      <c r="N179" s="213"/>
      <c r="O179" s="213"/>
      <c r="P179" s="213"/>
      <c r="Q179" s="213"/>
      <c r="R179" s="213"/>
      <c r="S179" s="213"/>
      <c r="T179" s="21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15" t="s">
        <v>135</v>
      </c>
      <c r="AU179" s="215" t="s">
        <v>66</v>
      </c>
      <c r="AV179" s="12" t="s">
        <v>73</v>
      </c>
      <c r="AW179" s="12" t="s">
        <v>28</v>
      </c>
      <c r="AX179" s="12" t="s">
        <v>66</v>
      </c>
      <c r="AY179" s="215" t="s">
        <v>120</v>
      </c>
    </row>
    <row r="180" s="13" customFormat="1">
      <c r="A180" s="13"/>
      <c r="B180" s="216"/>
      <c r="C180" s="217"/>
      <c r="D180" s="194" t="s">
        <v>135</v>
      </c>
      <c r="E180" s="218" t="s">
        <v>17</v>
      </c>
      <c r="F180" s="219" t="s">
        <v>330</v>
      </c>
      <c r="G180" s="217"/>
      <c r="H180" s="220">
        <v>34</v>
      </c>
      <c r="I180" s="217"/>
      <c r="J180" s="217"/>
      <c r="K180" s="217"/>
      <c r="L180" s="221"/>
      <c r="M180" s="222"/>
      <c r="N180" s="223"/>
      <c r="O180" s="223"/>
      <c r="P180" s="223"/>
      <c r="Q180" s="223"/>
      <c r="R180" s="223"/>
      <c r="S180" s="223"/>
      <c r="T180" s="22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5" t="s">
        <v>135</v>
      </c>
      <c r="AU180" s="225" t="s">
        <v>66</v>
      </c>
      <c r="AV180" s="13" t="s">
        <v>75</v>
      </c>
      <c r="AW180" s="13" t="s">
        <v>28</v>
      </c>
      <c r="AX180" s="13" t="s">
        <v>73</v>
      </c>
      <c r="AY180" s="225" t="s">
        <v>120</v>
      </c>
    </row>
    <row r="181" s="2" customFormat="1" ht="14.4" customHeight="1">
      <c r="A181" s="33"/>
      <c r="B181" s="34"/>
      <c r="C181" s="198" t="s">
        <v>179</v>
      </c>
      <c r="D181" s="198" t="s">
        <v>125</v>
      </c>
      <c r="E181" s="199" t="s">
        <v>277</v>
      </c>
      <c r="F181" s="200" t="s">
        <v>278</v>
      </c>
      <c r="G181" s="201" t="s">
        <v>128</v>
      </c>
      <c r="H181" s="202">
        <v>6.1200000000000001</v>
      </c>
      <c r="I181" s="203">
        <v>360</v>
      </c>
      <c r="J181" s="203">
        <f>ROUND(I181*H181,2)</f>
        <v>2203.1999999999998</v>
      </c>
      <c r="K181" s="200" t="s">
        <v>17</v>
      </c>
      <c r="L181" s="204"/>
      <c r="M181" s="205" t="s">
        <v>17</v>
      </c>
      <c r="N181" s="206" t="s">
        <v>37</v>
      </c>
      <c r="O181" s="190">
        <v>0</v>
      </c>
      <c r="P181" s="190">
        <f>O181*H181</f>
        <v>0</v>
      </c>
      <c r="Q181" s="190">
        <v>0.001</v>
      </c>
      <c r="R181" s="190">
        <f>Q181*H181</f>
        <v>0.0061200000000000004</v>
      </c>
      <c r="S181" s="190">
        <v>0</v>
      </c>
      <c r="T181" s="19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2" t="s">
        <v>129</v>
      </c>
      <c r="AT181" s="192" t="s">
        <v>125</v>
      </c>
      <c r="AU181" s="192" t="s">
        <v>66</v>
      </c>
      <c r="AY181" s="18" t="s">
        <v>120</v>
      </c>
      <c r="BE181" s="193">
        <f>IF(N181="základní",J181,0)</f>
        <v>2203.1999999999998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73</v>
      </c>
      <c r="BK181" s="193">
        <f>ROUND(I181*H181,2)</f>
        <v>2203.1999999999998</v>
      </c>
      <c r="BL181" s="18" t="s">
        <v>119</v>
      </c>
      <c r="BM181" s="192" t="s">
        <v>355</v>
      </c>
    </row>
    <row r="182" s="12" customFormat="1">
      <c r="A182" s="12"/>
      <c r="B182" s="207"/>
      <c r="C182" s="208"/>
      <c r="D182" s="194" t="s">
        <v>135</v>
      </c>
      <c r="E182" s="209" t="s">
        <v>17</v>
      </c>
      <c r="F182" s="210" t="s">
        <v>280</v>
      </c>
      <c r="G182" s="208"/>
      <c r="H182" s="209" t="s">
        <v>17</v>
      </c>
      <c r="I182" s="208"/>
      <c r="J182" s="208"/>
      <c r="K182" s="208"/>
      <c r="L182" s="211"/>
      <c r="M182" s="212"/>
      <c r="N182" s="213"/>
      <c r="O182" s="213"/>
      <c r="P182" s="213"/>
      <c r="Q182" s="213"/>
      <c r="R182" s="213"/>
      <c r="S182" s="213"/>
      <c r="T182" s="21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15" t="s">
        <v>135</v>
      </c>
      <c r="AU182" s="215" t="s">
        <v>66</v>
      </c>
      <c r="AV182" s="12" t="s">
        <v>73</v>
      </c>
      <c r="AW182" s="12" t="s">
        <v>28</v>
      </c>
      <c r="AX182" s="12" t="s">
        <v>66</v>
      </c>
      <c r="AY182" s="215" t="s">
        <v>120</v>
      </c>
    </row>
    <row r="183" s="12" customFormat="1">
      <c r="A183" s="12"/>
      <c r="B183" s="207"/>
      <c r="C183" s="208"/>
      <c r="D183" s="194" t="s">
        <v>135</v>
      </c>
      <c r="E183" s="209" t="s">
        <v>17</v>
      </c>
      <c r="F183" s="210" t="s">
        <v>281</v>
      </c>
      <c r="G183" s="208"/>
      <c r="H183" s="209" t="s">
        <v>17</v>
      </c>
      <c r="I183" s="208"/>
      <c r="J183" s="208"/>
      <c r="K183" s="208"/>
      <c r="L183" s="211"/>
      <c r="M183" s="212"/>
      <c r="N183" s="213"/>
      <c r="O183" s="213"/>
      <c r="P183" s="213"/>
      <c r="Q183" s="213"/>
      <c r="R183" s="213"/>
      <c r="S183" s="213"/>
      <c r="T183" s="21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15" t="s">
        <v>135</v>
      </c>
      <c r="AU183" s="215" t="s">
        <v>66</v>
      </c>
      <c r="AV183" s="12" t="s">
        <v>73</v>
      </c>
      <c r="AW183" s="12" t="s">
        <v>28</v>
      </c>
      <c r="AX183" s="12" t="s">
        <v>66</v>
      </c>
      <c r="AY183" s="215" t="s">
        <v>120</v>
      </c>
    </row>
    <row r="184" s="13" customFormat="1">
      <c r="A184" s="13"/>
      <c r="B184" s="216"/>
      <c r="C184" s="217"/>
      <c r="D184" s="194" t="s">
        <v>135</v>
      </c>
      <c r="E184" s="218" t="s">
        <v>17</v>
      </c>
      <c r="F184" s="219" t="s">
        <v>356</v>
      </c>
      <c r="G184" s="217"/>
      <c r="H184" s="220">
        <v>6.1200000000000001</v>
      </c>
      <c r="I184" s="217"/>
      <c r="J184" s="217"/>
      <c r="K184" s="217"/>
      <c r="L184" s="221"/>
      <c r="M184" s="222"/>
      <c r="N184" s="223"/>
      <c r="O184" s="223"/>
      <c r="P184" s="223"/>
      <c r="Q184" s="223"/>
      <c r="R184" s="223"/>
      <c r="S184" s="223"/>
      <c r="T184" s="22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5" t="s">
        <v>135</v>
      </c>
      <c r="AU184" s="225" t="s">
        <v>66</v>
      </c>
      <c r="AV184" s="13" t="s">
        <v>75</v>
      </c>
      <c r="AW184" s="13" t="s">
        <v>28</v>
      </c>
      <c r="AX184" s="13" t="s">
        <v>66</v>
      </c>
      <c r="AY184" s="225" t="s">
        <v>120</v>
      </c>
    </row>
    <row r="185" s="12" customFormat="1">
      <c r="A185" s="12"/>
      <c r="B185" s="207"/>
      <c r="C185" s="208"/>
      <c r="D185" s="194" t="s">
        <v>135</v>
      </c>
      <c r="E185" s="209" t="s">
        <v>17</v>
      </c>
      <c r="F185" s="210" t="s">
        <v>283</v>
      </c>
      <c r="G185" s="208"/>
      <c r="H185" s="209" t="s">
        <v>17</v>
      </c>
      <c r="I185" s="208"/>
      <c r="J185" s="208"/>
      <c r="K185" s="208"/>
      <c r="L185" s="211"/>
      <c r="M185" s="212"/>
      <c r="N185" s="213"/>
      <c r="O185" s="213"/>
      <c r="P185" s="213"/>
      <c r="Q185" s="213"/>
      <c r="R185" s="213"/>
      <c r="S185" s="213"/>
      <c r="T185" s="21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15" t="s">
        <v>135</v>
      </c>
      <c r="AU185" s="215" t="s">
        <v>66</v>
      </c>
      <c r="AV185" s="12" t="s">
        <v>73</v>
      </c>
      <c r="AW185" s="12" t="s">
        <v>28</v>
      </c>
      <c r="AX185" s="12" t="s">
        <v>66</v>
      </c>
      <c r="AY185" s="215" t="s">
        <v>120</v>
      </c>
    </row>
    <row r="186" s="13" customFormat="1">
      <c r="A186" s="13"/>
      <c r="B186" s="216"/>
      <c r="C186" s="217"/>
      <c r="D186" s="194" t="s">
        <v>135</v>
      </c>
      <c r="E186" s="218" t="s">
        <v>17</v>
      </c>
      <c r="F186" s="219" t="s">
        <v>357</v>
      </c>
      <c r="G186" s="217"/>
      <c r="H186" s="220">
        <v>0</v>
      </c>
      <c r="I186" s="217"/>
      <c r="J186" s="217"/>
      <c r="K186" s="217"/>
      <c r="L186" s="221"/>
      <c r="M186" s="222"/>
      <c r="N186" s="223"/>
      <c r="O186" s="223"/>
      <c r="P186" s="223"/>
      <c r="Q186" s="223"/>
      <c r="R186" s="223"/>
      <c r="S186" s="223"/>
      <c r="T186" s="22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5" t="s">
        <v>135</v>
      </c>
      <c r="AU186" s="225" t="s">
        <v>66</v>
      </c>
      <c r="AV186" s="13" t="s">
        <v>75</v>
      </c>
      <c r="AW186" s="13" t="s">
        <v>28</v>
      </c>
      <c r="AX186" s="13" t="s">
        <v>66</v>
      </c>
      <c r="AY186" s="225" t="s">
        <v>120</v>
      </c>
    </row>
    <row r="187" s="14" customFormat="1">
      <c r="A187" s="14"/>
      <c r="B187" s="226"/>
      <c r="C187" s="227"/>
      <c r="D187" s="194" t="s">
        <v>135</v>
      </c>
      <c r="E187" s="228" t="s">
        <v>17</v>
      </c>
      <c r="F187" s="229" t="s">
        <v>173</v>
      </c>
      <c r="G187" s="227"/>
      <c r="H187" s="230">
        <v>6.1200000000000001</v>
      </c>
      <c r="I187" s="227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5" t="s">
        <v>135</v>
      </c>
      <c r="AU187" s="235" t="s">
        <v>66</v>
      </c>
      <c r="AV187" s="14" t="s">
        <v>119</v>
      </c>
      <c r="AW187" s="14" t="s">
        <v>28</v>
      </c>
      <c r="AX187" s="14" t="s">
        <v>73</v>
      </c>
      <c r="AY187" s="235" t="s">
        <v>120</v>
      </c>
    </row>
    <row r="188" s="2" customFormat="1" ht="14.4" customHeight="1">
      <c r="A188" s="33"/>
      <c r="B188" s="34"/>
      <c r="C188" s="198" t="s">
        <v>113</v>
      </c>
      <c r="D188" s="198" t="s">
        <v>125</v>
      </c>
      <c r="E188" s="199" t="s">
        <v>286</v>
      </c>
      <c r="F188" s="200" t="s">
        <v>287</v>
      </c>
      <c r="G188" s="201" t="s">
        <v>128</v>
      </c>
      <c r="H188" s="202">
        <v>0.059999999999999998</v>
      </c>
      <c r="I188" s="203">
        <v>1100</v>
      </c>
      <c r="J188" s="203">
        <f>ROUND(I188*H188,2)</f>
        <v>66</v>
      </c>
      <c r="K188" s="200" t="s">
        <v>17</v>
      </c>
      <c r="L188" s="204"/>
      <c r="M188" s="205" t="s">
        <v>17</v>
      </c>
      <c r="N188" s="206" t="s">
        <v>37</v>
      </c>
      <c r="O188" s="190">
        <v>0</v>
      </c>
      <c r="P188" s="190">
        <f>O188*H188</f>
        <v>0</v>
      </c>
      <c r="Q188" s="190">
        <v>0.001</v>
      </c>
      <c r="R188" s="190">
        <f>Q188*H188</f>
        <v>6.0000000000000002E-05</v>
      </c>
      <c r="S188" s="190">
        <v>0</v>
      </c>
      <c r="T188" s="19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2" t="s">
        <v>129</v>
      </c>
      <c r="AT188" s="192" t="s">
        <v>125</v>
      </c>
      <c r="AU188" s="192" t="s">
        <v>66</v>
      </c>
      <c r="AY188" s="18" t="s">
        <v>120</v>
      </c>
      <c r="BE188" s="193">
        <f>IF(N188="základní",J188,0)</f>
        <v>66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8" t="s">
        <v>73</v>
      </c>
      <c r="BK188" s="193">
        <f>ROUND(I188*H188,2)</f>
        <v>66</v>
      </c>
      <c r="BL188" s="18" t="s">
        <v>119</v>
      </c>
      <c r="BM188" s="192" t="s">
        <v>358</v>
      </c>
    </row>
    <row r="189" s="12" customFormat="1">
      <c r="A189" s="12"/>
      <c r="B189" s="207"/>
      <c r="C189" s="208"/>
      <c r="D189" s="194" t="s">
        <v>135</v>
      </c>
      <c r="E189" s="209" t="s">
        <v>17</v>
      </c>
      <c r="F189" s="210" t="s">
        <v>289</v>
      </c>
      <c r="G189" s="208"/>
      <c r="H189" s="209" t="s">
        <v>17</v>
      </c>
      <c r="I189" s="208"/>
      <c r="J189" s="208"/>
      <c r="K189" s="208"/>
      <c r="L189" s="211"/>
      <c r="M189" s="212"/>
      <c r="N189" s="213"/>
      <c r="O189" s="213"/>
      <c r="P189" s="213"/>
      <c r="Q189" s="213"/>
      <c r="R189" s="213"/>
      <c r="S189" s="213"/>
      <c r="T189" s="21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15" t="s">
        <v>135</v>
      </c>
      <c r="AU189" s="215" t="s">
        <v>66</v>
      </c>
      <c r="AV189" s="12" t="s">
        <v>73</v>
      </c>
      <c r="AW189" s="12" t="s">
        <v>28</v>
      </c>
      <c r="AX189" s="12" t="s">
        <v>66</v>
      </c>
      <c r="AY189" s="215" t="s">
        <v>120</v>
      </c>
    </row>
    <row r="190" s="13" customFormat="1">
      <c r="A190" s="13"/>
      <c r="B190" s="216"/>
      <c r="C190" s="217"/>
      <c r="D190" s="194" t="s">
        <v>135</v>
      </c>
      <c r="E190" s="218" t="s">
        <v>17</v>
      </c>
      <c r="F190" s="219" t="s">
        <v>359</v>
      </c>
      <c r="G190" s="217"/>
      <c r="H190" s="220">
        <v>0.059999999999999998</v>
      </c>
      <c r="I190" s="217"/>
      <c r="J190" s="217"/>
      <c r="K190" s="217"/>
      <c r="L190" s="221"/>
      <c r="M190" s="222"/>
      <c r="N190" s="223"/>
      <c r="O190" s="223"/>
      <c r="P190" s="223"/>
      <c r="Q190" s="223"/>
      <c r="R190" s="223"/>
      <c r="S190" s="223"/>
      <c r="T190" s="22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5" t="s">
        <v>135</v>
      </c>
      <c r="AU190" s="225" t="s">
        <v>66</v>
      </c>
      <c r="AV190" s="13" t="s">
        <v>75</v>
      </c>
      <c r="AW190" s="13" t="s">
        <v>28</v>
      </c>
      <c r="AX190" s="13" t="s">
        <v>73</v>
      </c>
      <c r="AY190" s="225" t="s">
        <v>120</v>
      </c>
    </row>
    <row r="191" s="2" customFormat="1" ht="14.4" customHeight="1">
      <c r="A191" s="33"/>
      <c r="B191" s="34"/>
      <c r="C191" s="198" t="s">
        <v>124</v>
      </c>
      <c r="D191" s="198" t="s">
        <v>125</v>
      </c>
      <c r="E191" s="199" t="s">
        <v>292</v>
      </c>
      <c r="F191" s="200" t="s">
        <v>293</v>
      </c>
      <c r="G191" s="201" t="s">
        <v>128</v>
      </c>
      <c r="H191" s="202">
        <v>2.5600000000000001</v>
      </c>
      <c r="I191" s="203">
        <v>300</v>
      </c>
      <c r="J191" s="203">
        <f>ROUND(I191*H191,2)</f>
        <v>768</v>
      </c>
      <c r="K191" s="200" t="s">
        <v>17</v>
      </c>
      <c r="L191" s="204"/>
      <c r="M191" s="205" t="s">
        <v>17</v>
      </c>
      <c r="N191" s="206" t="s">
        <v>37</v>
      </c>
      <c r="O191" s="190">
        <v>0</v>
      </c>
      <c r="P191" s="190">
        <f>O191*H191</f>
        <v>0</v>
      </c>
      <c r="Q191" s="190">
        <v>0.001</v>
      </c>
      <c r="R191" s="190">
        <f>Q191*H191</f>
        <v>0.0025600000000000002</v>
      </c>
      <c r="S191" s="190">
        <v>0</v>
      </c>
      <c r="T191" s="19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2" t="s">
        <v>129</v>
      </c>
      <c r="AT191" s="192" t="s">
        <v>125</v>
      </c>
      <c r="AU191" s="192" t="s">
        <v>66</v>
      </c>
      <c r="AY191" s="18" t="s">
        <v>120</v>
      </c>
      <c r="BE191" s="193">
        <f>IF(N191="základní",J191,0)</f>
        <v>768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73</v>
      </c>
      <c r="BK191" s="193">
        <f>ROUND(I191*H191,2)</f>
        <v>768</v>
      </c>
      <c r="BL191" s="18" t="s">
        <v>119</v>
      </c>
      <c r="BM191" s="192" t="s">
        <v>360</v>
      </c>
    </row>
    <row r="192" s="12" customFormat="1">
      <c r="A192" s="12"/>
      <c r="B192" s="207"/>
      <c r="C192" s="208"/>
      <c r="D192" s="194" t="s">
        <v>135</v>
      </c>
      <c r="E192" s="209" t="s">
        <v>17</v>
      </c>
      <c r="F192" s="210" t="s">
        <v>295</v>
      </c>
      <c r="G192" s="208"/>
      <c r="H192" s="209" t="s">
        <v>17</v>
      </c>
      <c r="I192" s="208"/>
      <c r="J192" s="208"/>
      <c r="K192" s="208"/>
      <c r="L192" s="211"/>
      <c r="M192" s="212"/>
      <c r="N192" s="213"/>
      <c r="O192" s="213"/>
      <c r="P192" s="213"/>
      <c r="Q192" s="213"/>
      <c r="R192" s="213"/>
      <c r="S192" s="213"/>
      <c r="T192" s="214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15" t="s">
        <v>135</v>
      </c>
      <c r="AU192" s="215" t="s">
        <v>66</v>
      </c>
      <c r="AV192" s="12" t="s">
        <v>73</v>
      </c>
      <c r="AW192" s="12" t="s">
        <v>28</v>
      </c>
      <c r="AX192" s="12" t="s">
        <v>66</v>
      </c>
      <c r="AY192" s="215" t="s">
        <v>120</v>
      </c>
    </row>
    <row r="193" s="13" customFormat="1">
      <c r="A193" s="13"/>
      <c r="B193" s="216"/>
      <c r="C193" s="217"/>
      <c r="D193" s="194" t="s">
        <v>135</v>
      </c>
      <c r="E193" s="218" t="s">
        <v>17</v>
      </c>
      <c r="F193" s="219" t="s">
        <v>361</v>
      </c>
      <c r="G193" s="217"/>
      <c r="H193" s="220">
        <v>2.5600000000000001</v>
      </c>
      <c r="I193" s="217"/>
      <c r="J193" s="217"/>
      <c r="K193" s="217"/>
      <c r="L193" s="221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5" t="s">
        <v>135</v>
      </c>
      <c r="AU193" s="225" t="s">
        <v>66</v>
      </c>
      <c r="AV193" s="13" t="s">
        <v>75</v>
      </c>
      <c r="AW193" s="13" t="s">
        <v>28</v>
      </c>
      <c r="AX193" s="13" t="s">
        <v>73</v>
      </c>
      <c r="AY193" s="225" t="s">
        <v>120</v>
      </c>
    </row>
    <row r="194" s="2" customFormat="1" ht="6.96" customHeight="1">
      <c r="A194" s="3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39"/>
      <c r="M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</sheetData>
  <sheetProtection sheet="1" autoFilter="0" formatColumns="0" formatRows="0" objects="1" scenarios="1" spinCount="100000" saltValue="igKNsVRodpPmtRsgMLFzFO47AXEL0ROq+upp4XhCvCERxZNthSgD+JHKjXXFpPGrh61ZzAgygI/SRVPmCpbLTA==" hashValue="K/kNE5RAKyYiNre7KGqMRhLSsOlc0QM0U3rMLm6VF4w+HScOW9oGGKcsHbhQtUjz51nsZZiVM3QQqgNdi9YN9A==" algorithmName="SHA-512" password="CC35"/>
  <autoFilter ref="C78:K1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362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393687.29999999999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ROUND((SUM(BE79:BE108)),  2)</f>
        <v>393687.29999999999</v>
      </c>
      <c r="G33" s="33"/>
      <c r="H33" s="33"/>
      <c r="I33" s="142">
        <v>0.20999999999999999</v>
      </c>
      <c r="J33" s="141">
        <f>ROUND(((SUM(BE79:BE108))*I33),  2)</f>
        <v>82674.330000000002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ROUND((SUM(BF79:BF108)),  2)</f>
        <v>0</v>
      </c>
      <c r="G34" s="33"/>
      <c r="H34" s="33"/>
      <c r="I34" s="142">
        <v>0.14999999999999999</v>
      </c>
      <c r="J34" s="141">
        <f>ROUND(((SUM(BF79:BF108))*I34),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ROUND((SUM(BG79:BG108)),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ROUND((SUM(BH79:BH108)),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ROUND((SUM(BI79:BI108)),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476361.63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 01.1 - SO 01.1 Následná péče 1.rok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393687.30000000005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100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4-14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92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 01.1 - SO 01.1 Následná péče 1.rok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23. 9. 2020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101</v>
      </c>
      <c r="D78" s="174" t="s">
        <v>51</v>
      </c>
      <c r="E78" s="174" t="s">
        <v>47</v>
      </c>
      <c r="F78" s="174" t="s">
        <v>48</v>
      </c>
      <c r="G78" s="174" t="s">
        <v>102</v>
      </c>
      <c r="H78" s="174" t="s">
        <v>103</v>
      </c>
      <c r="I78" s="174" t="s">
        <v>104</v>
      </c>
      <c r="J78" s="174" t="s">
        <v>96</v>
      </c>
      <c r="K78" s="175" t="s">
        <v>105</v>
      </c>
      <c r="L78" s="176"/>
      <c r="M78" s="86" t="s">
        <v>17</v>
      </c>
      <c r="N78" s="87" t="s">
        <v>36</v>
      </c>
      <c r="O78" s="87" t="s">
        <v>106</v>
      </c>
      <c r="P78" s="87" t="s">
        <v>107</v>
      </c>
      <c r="Q78" s="87" t="s">
        <v>108</v>
      </c>
      <c r="R78" s="87" t="s">
        <v>109</v>
      </c>
      <c r="S78" s="87" t="s">
        <v>110</v>
      </c>
      <c r="T78" s="88" t="s">
        <v>111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112</v>
      </c>
      <c r="D79" s="35"/>
      <c r="E79" s="35"/>
      <c r="F79" s="35"/>
      <c r="G79" s="35"/>
      <c r="H79" s="35"/>
      <c r="I79" s="35"/>
      <c r="J79" s="177">
        <f>BK79</f>
        <v>393687.30000000005</v>
      </c>
      <c r="K79" s="35"/>
      <c r="L79" s="39"/>
      <c r="M79" s="89"/>
      <c r="N79" s="178"/>
      <c r="O79" s="90"/>
      <c r="P79" s="179">
        <f>SUM(P80:P108)</f>
        <v>752.41998000000001</v>
      </c>
      <c r="Q79" s="90"/>
      <c r="R79" s="179">
        <f>SUM(R80:R108)</f>
        <v>0.06726399999999999</v>
      </c>
      <c r="S79" s="90"/>
      <c r="T79" s="180">
        <f>SUM(T80:T108)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97</v>
      </c>
      <c r="BK79" s="181">
        <f>SUM(BK80:BK108)</f>
        <v>393687.30000000005</v>
      </c>
    </row>
    <row r="80" s="2" customFormat="1" ht="14.4" customHeight="1">
      <c r="A80" s="33"/>
      <c r="B80" s="34"/>
      <c r="C80" s="182" t="s">
        <v>73</v>
      </c>
      <c r="D80" s="182" t="s">
        <v>114</v>
      </c>
      <c r="E80" s="183" t="s">
        <v>363</v>
      </c>
      <c r="F80" s="184" t="s">
        <v>364</v>
      </c>
      <c r="G80" s="185" t="s">
        <v>117</v>
      </c>
      <c r="H80" s="186">
        <v>60042</v>
      </c>
      <c r="I80" s="187">
        <v>2.4199999999999999</v>
      </c>
      <c r="J80" s="187">
        <f>ROUND(I80*H80,2)</f>
        <v>145301.64000000001</v>
      </c>
      <c r="K80" s="184" t="s">
        <v>118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300.20999999999998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119</v>
      </c>
      <c r="AT80" s="192" t="s">
        <v>114</v>
      </c>
      <c r="AU80" s="192" t="s">
        <v>66</v>
      </c>
      <c r="AY80" s="18" t="s">
        <v>120</v>
      </c>
      <c r="BE80" s="193">
        <f>IF(N80="základní",J80,0)</f>
        <v>145301.64000000001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145301.64000000001</v>
      </c>
      <c r="BL80" s="18" t="s">
        <v>119</v>
      </c>
      <c r="BM80" s="192" t="s">
        <v>365</v>
      </c>
    </row>
    <row r="81" s="2" customFormat="1">
      <c r="A81" s="33"/>
      <c r="B81" s="34"/>
      <c r="C81" s="35"/>
      <c r="D81" s="194" t="s">
        <v>122</v>
      </c>
      <c r="E81" s="35"/>
      <c r="F81" s="195" t="s">
        <v>366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122</v>
      </c>
      <c r="AU81" s="18" t="s">
        <v>66</v>
      </c>
    </row>
    <row r="82" s="12" customFormat="1">
      <c r="A82" s="12"/>
      <c r="B82" s="207"/>
      <c r="C82" s="208"/>
      <c r="D82" s="194" t="s">
        <v>135</v>
      </c>
      <c r="E82" s="209" t="s">
        <v>17</v>
      </c>
      <c r="F82" s="210" t="s">
        <v>367</v>
      </c>
      <c r="G82" s="208"/>
      <c r="H82" s="209" t="s">
        <v>17</v>
      </c>
      <c r="I82" s="208"/>
      <c r="J82" s="208"/>
      <c r="K82" s="208"/>
      <c r="L82" s="211"/>
      <c r="M82" s="212"/>
      <c r="N82" s="213"/>
      <c r="O82" s="213"/>
      <c r="P82" s="213"/>
      <c r="Q82" s="213"/>
      <c r="R82" s="213"/>
      <c r="S82" s="213"/>
      <c r="T82" s="214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5" t="s">
        <v>135</v>
      </c>
      <c r="AU82" s="215" t="s">
        <v>66</v>
      </c>
      <c r="AV82" s="12" t="s">
        <v>73</v>
      </c>
      <c r="AW82" s="12" t="s">
        <v>28</v>
      </c>
      <c r="AX82" s="12" t="s">
        <v>66</v>
      </c>
      <c r="AY82" s="215" t="s">
        <v>120</v>
      </c>
    </row>
    <row r="83" s="13" customFormat="1">
      <c r="A83" s="13"/>
      <c r="B83" s="216"/>
      <c r="C83" s="217"/>
      <c r="D83" s="194" t="s">
        <v>135</v>
      </c>
      <c r="E83" s="218" t="s">
        <v>17</v>
      </c>
      <c r="F83" s="219" t="s">
        <v>368</v>
      </c>
      <c r="G83" s="217"/>
      <c r="H83" s="220">
        <v>60042</v>
      </c>
      <c r="I83" s="217"/>
      <c r="J83" s="217"/>
      <c r="K83" s="217"/>
      <c r="L83" s="221"/>
      <c r="M83" s="222"/>
      <c r="N83" s="223"/>
      <c r="O83" s="223"/>
      <c r="P83" s="223"/>
      <c r="Q83" s="223"/>
      <c r="R83" s="223"/>
      <c r="S83" s="223"/>
      <c r="T83" s="224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5" t="s">
        <v>135</v>
      </c>
      <c r="AU83" s="225" t="s">
        <v>66</v>
      </c>
      <c r="AV83" s="13" t="s">
        <v>75</v>
      </c>
      <c r="AW83" s="13" t="s">
        <v>28</v>
      </c>
      <c r="AX83" s="13" t="s">
        <v>73</v>
      </c>
      <c r="AY83" s="225" t="s">
        <v>120</v>
      </c>
    </row>
    <row r="84" s="2" customFormat="1" ht="14.4" customHeight="1">
      <c r="A84" s="33"/>
      <c r="B84" s="34"/>
      <c r="C84" s="182" t="s">
        <v>75</v>
      </c>
      <c r="D84" s="182" t="s">
        <v>114</v>
      </c>
      <c r="E84" s="183" t="s">
        <v>369</v>
      </c>
      <c r="F84" s="184" t="s">
        <v>370</v>
      </c>
      <c r="G84" s="185" t="s">
        <v>193</v>
      </c>
      <c r="H84" s="186">
        <v>314.19999999999999</v>
      </c>
      <c r="I84" s="187">
        <v>190</v>
      </c>
      <c r="J84" s="187">
        <f>ROUND(I84*H84,2)</f>
        <v>59698</v>
      </c>
      <c r="K84" s="184" t="s">
        <v>118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50.900399999999998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119</v>
      </c>
      <c r="AT84" s="192" t="s">
        <v>114</v>
      </c>
      <c r="AU84" s="192" t="s">
        <v>66</v>
      </c>
      <c r="AY84" s="18" t="s">
        <v>120</v>
      </c>
      <c r="BE84" s="193">
        <f>IF(N84="základní",J84,0)</f>
        <v>59698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59698</v>
      </c>
      <c r="BL84" s="18" t="s">
        <v>119</v>
      </c>
      <c r="BM84" s="192" t="s">
        <v>371</v>
      </c>
    </row>
    <row r="85" s="2" customFormat="1">
      <c r="A85" s="33"/>
      <c r="B85" s="34"/>
      <c r="C85" s="35"/>
      <c r="D85" s="194" t="s">
        <v>122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122</v>
      </c>
      <c r="AU85" s="18" t="s">
        <v>66</v>
      </c>
    </row>
    <row r="86" s="12" customFormat="1">
      <c r="A86" s="12"/>
      <c r="B86" s="207"/>
      <c r="C86" s="208"/>
      <c r="D86" s="194" t="s">
        <v>135</v>
      </c>
      <c r="E86" s="209" t="s">
        <v>17</v>
      </c>
      <c r="F86" s="210" t="s">
        <v>372</v>
      </c>
      <c r="G86" s="208"/>
      <c r="H86" s="209" t="s">
        <v>17</v>
      </c>
      <c r="I86" s="208"/>
      <c r="J86" s="208"/>
      <c r="K86" s="208"/>
      <c r="L86" s="211"/>
      <c r="M86" s="212"/>
      <c r="N86" s="213"/>
      <c r="O86" s="213"/>
      <c r="P86" s="213"/>
      <c r="Q86" s="213"/>
      <c r="R86" s="213"/>
      <c r="S86" s="213"/>
      <c r="T86" s="214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5" t="s">
        <v>135</v>
      </c>
      <c r="AU86" s="215" t="s">
        <v>66</v>
      </c>
      <c r="AV86" s="12" t="s">
        <v>73</v>
      </c>
      <c r="AW86" s="12" t="s">
        <v>28</v>
      </c>
      <c r="AX86" s="12" t="s">
        <v>66</v>
      </c>
      <c r="AY86" s="215" t="s">
        <v>120</v>
      </c>
    </row>
    <row r="87" s="13" customFormat="1">
      <c r="A87" s="13"/>
      <c r="B87" s="216"/>
      <c r="C87" s="217"/>
      <c r="D87" s="194" t="s">
        <v>135</v>
      </c>
      <c r="E87" s="218" t="s">
        <v>17</v>
      </c>
      <c r="F87" s="219" t="s">
        <v>373</v>
      </c>
      <c r="G87" s="217"/>
      <c r="H87" s="220">
        <v>314.19999999999999</v>
      </c>
      <c r="I87" s="217"/>
      <c r="J87" s="217"/>
      <c r="K87" s="217"/>
      <c r="L87" s="221"/>
      <c r="M87" s="222"/>
      <c r="N87" s="223"/>
      <c r="O87" s="223"/>
      <c r="P87" s="223"/>
      <c r="Q87" s="223"/>
      <c r="R87" s="223"/>
      <c r="S87" s="223"/>
      <c r="T87" s="22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5" t="s">
        <v>135</v>
      </c>
      <c r="AU87" s="225" t="s">
        <v>66</v>
      </c>
      <c r="AV87" s="13" t="s">
        <v>75</v>
      </c>
      <c r="AW87" s="13" t="s">
        <v>28</v>
      </c>
      <c r="AX87" s="13" t="s">
        <v>73</v>
      </c>
      <c r="AY87" s="225" t="s">
        <v>120</v>
      </c>
    </row>
    <row r="88" s="2" customFormat="1" ht="24.15" customHeight="1">
      <c r="A88" s="33"/>
      <c r="B88" s="34"/>
      <c r="C88" s="182" t="s">
        <v>158</v>
      </c>
      <c r="D88" s="182" t="s">
        <v>114</v>
      </c>
      <c r="E88" s="183" t="s">
        <v>249</v>
      </c>
      <c r="F88" s="184" t="s">
        <v>250</v>
      </c>
      <c r="G88" s="185" t="s">
        <v>251</v>
      </c>
      <c r="H88" s="186">
        <v>60.960000000000001</v>
      </c>
      <c r="I88" s="187">
        <v>222</v>
      </c>
      <c r="J88" s="187">
        <f>ROUND(I88*H88,2)</f>
        <v>13533.120000000001</v>
      </c>
      <c r="K88" s="184" t="s">
        <v>118</v>
      </c>
      <c r="L88" s="39"/>
      <c r="M88" s="188" t="s">
        <v>17</v>
      </c>
      <c r="N88" s="189" t="s">
        <v>37</v>
      </c>
      <c r="O88" s="190">
        <v>0.75</v>
      </c>
      <c r="P88" s="190">
        <f>O88*H88</f>
        <v>45.719999999999999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119</v>
      </c>
      <c r="AT88" s="192" t="s">
        <v>114</v>
      </c>
      <c r="AU88" s="192" t="s">
        <v>66</v>
      </c>
      <c r="AY88" s="18" t="s">
        <v>120</v>
      </c>
      <c r="BE88" s="193">
        <f>IF(N88="základní",J88,0)</f>
        <v>13533.120000000001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13533.120000000001</v>
      </c>
      <c r="BL88" s="18" t="s">
        <v>119</v>
      </c>
      <c r="BM88" s="192" t="s">
        <v>374</v>
      </c>
    </row>
    <row r="89" s="2" customFormat="1">
      <c r="A89" s="33"/>
      <c r="B89" s="34"/>
      <c r="C89" s="35"/>
      <c r="D89" s="194" t="s">
        <v>122</v>
      </c>
      <c r="E89" s="35"/>
      <c r="F89" s="195" t="s">
        <v>247</v>
      </c>
      <c r="G89" s="35"/>
      <c r="H89" s="35"/>
      <c r="I89" s="35"/>
      <c r="J89" s="35"/>
      <c r="K89" s="35"/>
      <c r="L89" s="39"/>
      <c r="M89" s="196"/>
      <c r="N89" s="197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122</v>
      </c>
      <c r="AU89" s="18" t="s">
        <v>66</v>
      </c>
    </row>
    <row r="90" s="12" customFormat="1">
      <c r="A90" s="12"/>
      <c r="B90" s="207"/>
      <c r="C90" s="208"/>
      <c r="D90" s="194" t="s">
        <v>135</v>
      </c>
      <c r="E90" s="209" t="s">
        <v>17</v>
      </c>
      <c r="F90" s="210" t="s">
        <v>375</v>
      </c>
      <c r="G90" s="208"/>
      <c r="H90" s="209" t="s">
        <v>17</v>
      </c>
      <c r="I90" s="208"/>
      <c r="J90" s="208"/>
      <c r="K90" s="208"/>
      <c r="L90" s="211"/>
      <c r="M90" s="212"/>
      <c r="N90" s="213"/>
      <c r="O90" s="213"/>
      <c r="P90" s="213"/>
      <c r="Q90" s="213"/>
      <c r="R90" s="213"/>
      <c r="S90" s="213"/>
      <c r="T90" s="214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5" t="s">
        <v>135</v>
      </c>
      <c r="AU90" s="215" t="s">
        <v>66</v>
      </c>
      <c r="AV90" s="12" t="s">
        <v>73</v>
      </c>
      <c r="AW90" s="12" t="s">
        <v>28</v>
      </c>
      <c r="AX90" s="12" t="s">
        <v>66</v>
      </c>
      <c r="AY90" s="215" t="s">
        <v>120</v>
      </c>
    </row>
    <row r="91" s="12" customFormat="1">
      <c r="A91" s="12"/>
      <c r="B91" s="207"/>
      <c r="C91" s="208"/>
      <c r="D91" s="194" t="s">
        <v>135</v>
      </c>
      <c r="E91" s="209" t="s">
        <v>17</v>
      </c>
      <c r="F91" s="210" t="s">
        <v>258</v>
      </c>
      <c r="G91" s="208"/>
      <c r="H91" s="209" t="s">
        <v>17</v>
      </c>
      <c r="I91" s="208"/>
      <c r="J91" s="208"/>
      <c r="K91" s="208"/>
      <c r="L91" s="211"/>
      <c r="M91" s="212"/>
      <c r="N91" s="213"/>
      <c r="O91" s="213"/>
      <c r="P91" s="213"/>
      <c r="Q91" s="213"/>
      <c r="R91" s="213"/>
      <c r="S91" s="213"/>
      <c r="T91" s="21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5" t="s">
        <v>135</v>
      </c>
      <c r="AU91" s="215" t="s">
        <v>66</v>
      </c>
      <c r="AV91" s="12" t="s">
        <v>73</v>
      </c>
      <c r="AW91" s="12" t="s">
        <v>28</v>
      </c>
      <c r="AX91" s="12" t="s">
        <v>66</v>
      </c>
      <c r="AY91" s="215" t="s">
        <v>120</v>
      </c>
    </row>
    <row r="92" s="12" customFormat="1">
      <c r="A92" s="12"/>
      <c r="B92" s="207"/>
      <c r="C92" s="208"/>
      <c r="D92" s="194" t="s">
        <v>135</v>
      </c>
      <c r="E92" s="209" t="s">
        <v>17</v>
      </c>
      <c r="F92" s="210" t="s">
        <v>259</v>
      </c>
      <c r="G92" s="208"/>
      <c r="H92" s="209" t="s">
        <v>17</v>
      </c>
      <c r="I92" s="208"/>
      <c r="J92" s="208"/>
      <c r="K92" s="208"/>
      <c r="L92" s="211"/>
      <c r="M92" s="212"/>
      <c r="N92" s="213"/>
      <c r="O92" s="213"/>
      <c r="P92" s="213"/>
      <c r="Q92" s="213"/>
      <c r="R92" s="213"/>
      <c r="S92" s="213"/>
      <c r="T92" s="214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5" t="s">
        <v>135</v>
      </c>
      <c r="AU92" s="215" t="s">
        <v>66</v>
      </c>
      <c r="AV92" s="12" t="s">
        <v>73</v>
      </c>
      <c r="AW92" s="12" t="s">
        <v>28</v>
      </c>
      <c r="AX92" s="12" t="s">
        <v>66</v>
      </c>
      <c r="AY92" s="215" t="s">
        <v>120</v>
      </c>
    </row>
    <row r="93" s="13" customFormat="1">
      <c r="A93" s="13"/>
      <c r="B93" s="216"/>
      <c r="C93" s="217"/>
      <c r="D93" s="194" t="s">
        <v>135</v>
      </c>
      <c r="E93" s="218" t="s">
        <v>17</v>
      </c>
      <c r="F93" s="219" t="s">
        <v>376</v>
      </c>
      <c r="G93" s="217"/>
      <c r="H93" s="220">
        <v>60.960000000000001</v>
      </c>
      <c r="I93" s="217"/>
      <c r="J93" s="217"/>
      <c r="K93" s="217"/>
      <c r="L93" s="221"/>
      <c r="M93" s="222"/>
      <c r="N93" s="223"/>
      <c r="O93" s="223"/>
      <c r="P93" s="223"/>
      <c r="Q93" s="223"/>
      <c r="R93" s="223"/>
      <c r="S93" s="223"/>
      <c r="T93" s="22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5" t="s">
        <v>135</v>
      </c>
      <c r="AU93" s="225" t="s">
        <v>66</v>
      </c>
      <c r="AV93" s="13" t="s">
        <v>75</v>
      </c>
      <c r="AW93" s="13" t="s">
        <v>28</v>
      </c>
      <c r="AX93" s="13" t="s">
        <v>73</v>
      </c>
      <c r="AY93" s="225" t="s">
        <v>120</v>
      </c>
    </row>
    <row r="94" s="2" customFormat="1" ht="14.4" customHeight="1">
      <c r="A94" s="33"/>
      <c r="B94" s="34"/>
      <c r="C94" s="198" t="s">
        <v>119</v>
      </c>
      <c r="D94" s="198" t="s">
        <v>125</v>
      </c>
      <c r="E94" s="199" t="s">
        <v>254</v>
      </c>
      <c r="F94" s="200" t="s">
        <v>255</v>
      </c>
      <c r="G94" s="201" t="s">
        <v>128</v>
      </c>
      <c r="H94" s="202">
        <v>54.863999999999997</v>
      </c>
      <c r="I94" s="203">
        <v>100</v>
      </c>
      <c r="J94" s="203">
        <f>ROUND(I94*H94,2)</f>
        <v>5486.3999999999996</v>
      </c>
      <c r="K94" s="200" t="s">
        <v>118</v>
      </c>
      <c r="L94" s="204"/>
      <c r="M94" s="205" t="s">
        <v>17</v>
      </c>
      <c r="N94" s="206" t="s">
        <v>37</v>
      </c>
      <c r="O94" s="190">
        <v>0</v>
      </c>
      <c r="P94" s="190">
        <f>O94*H94</f>
        <v>0</v>
      </c>
      <c r="Q94" s="190">
        <v>0.001</v>
      </c>
      <c r="R94" s="190">
        <f>Q94*H94</f>
        <v>0.054863999999999996</v>
      </c>
      <c r="S94" s="190">
        <v>0</v>
      </c>
      <c r="T94" s="19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2" t="s">
        <v>129</v>
      </c>
      <c r="AT94" s="192" t="s">
        <v>125</v>
      </c>
      <c r="AU94" s="192" t="s">
        <v>66</v>
      </c>
      <c r="AY94" s="18" t="s">
        <v>120</v>
      </c>
      <c r="BE94" s="193">
        <f>IF(N94="základní",J94,0)</f>
        <v>5486.3999999999996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8" t="s">
        <v>73</v>
      </c>
      <c r="BK94" s="193">
        <f>ROUND(I94*H94,2)</f>
        <v>5486.3999999999996</v>
      </c>
      <c r="BL94" s="18" t="s">
        <v>119</v>
      </c>
      <c r="BM94" s="192" t="s">
        <v>377</v>
      </c>
    </row>
    <row r="95" s="12" customFormat="1">
      <c r="A95" s="12"/>
      <c r="B95" s="207"/>
      <c r="C95" s="208"/>
      <c r="D95" s="194" t="s">
        <v>135</v>
      </c>
      <c r="E95" s="209" t="s">
        <v>17</v>
      </c>
      <c r="F95" s="210" t="s">
        <v>257</v>
      </c>
      <c r="G95" s="208"/>
      <c r="H95" s="209" t="s">
        <v>17</v>
      </c>
      <c r="I95" s="208"/>
      <c r="J95" s="208"/>
      <c r="K95" s="208"/>
      <c r="L95" s="211"/>
      <c r="M95" s="212"/>
      <c r="N95" s="213"/>
      <c r="O95" s="213"/>
      <c r="P95" s="213"/>
      <c r="Q95" s="213"/>
      <c r="R95" s="213"/>
      <c r="S95" s="213"/>
      <c r="T95" s="21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5" t="s">
        <v>135</v>
      </c>
      <c r="AU95" s="215" t="s">
        <v>66</v>
      </c>
      <c r="AV95" s="12" t="s">
        <v>73</v>
      </c>
      <c r="AW95" s="12" t="s">
        <v>28</v>
      </c>
      <c r="AX95" s="12" t="s">
        <v>66</v>
      </c>
      <c r="AY95" s="215" t="s">
        <v>120</v>
      </c>
    </row>
    <row r="96" s="12" customFormat="1">
      <c r="A96" s="12"/>
      <c r="B96" s="207"/>
      <c r="C96" s="208"/>
      <c r="D96" s="194" t="s">
        <v>135</v>
      </c>
      <c r="E96" s="209" t="s">
        <v>17</v>
      </c>
      <c r="F96" s="210" t="s">
        <v>258</v>
      </c>
      <c r="G96" s="208"/>
      <c r="H96" s="209" t="s">
        <v>17</v>
      </c>
      <c r="I96" s="208"/>
      <c r="J96" s="208"/>
      <c r="K96" s="208"/>
      <c r="L96" s="211"/>
      <c r="M96" s="212"/>
      <c r="N96" s="213"/>
      <c r="O96" s="213"/>
      <c r="P96" s="213"/>
      <c r="Q96" s="213"/>
      <c r="R96" s="213"/>
      <c r="S96" s="213"/>
      <c r="T96" s="21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5" t="s">
        <v>135</v>
      </c>
      <c r="AU96" s="215" t="s">
        <v>66</v>
      </c>
      <c r="AV96" s="12" t="s">
        <v>73</v>
      </c>
      <c r="AW96" s="12" t="s">
        <v>28</v>
      </c>
      <c r="AX96" s="12" t="s">
        <v>66</v>
      </c>
      <c r="AY96" s="215" t="s">
        <v>120</v>
      </c>
    </row>
    <row r="97" s="12" customFormat="1">
      <c r="A97" s="12"/>
      <c r="B97" s="207"/>
      <c r="C97" s="208"/>
      <c r="D97" s="194" t="s">
        <v>135</v>
      </c>
      <c r="E97" s="209" t="s">
        <v>17</v>
      </c>
      <c r="F97" s="210" t="s">
        <v>259</v>
      </c>
      <c r="G97" s="208"/>
      <c r="H97" s="209" t="s">
        <v>17</v>
      </c>
      <c r="I97" s="208"/>
      <c r="J97" s="208"/>
      <c r="K97" s="208"/>
      <c r="L97" s="211"/>
      <c r="M97" s="212"/>
      <c r="N97" s="213"/>
      <c r="O97" s="213"/>
      <c r="P97" s="213"/>
      <c r="Q97" s="213"/>
      <c r="R97" s="213"/>
      <c r="S97" s="213"/>
      <c r="T97" s="21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5" t="s">
        <v>135</v>
      </c>
      <c r="AU97" s="215" t="s">
        <v>66</v>
      </c>
      <c r="AV97" s="12" t="s">
        <v>73</v>
      </c>
      <c r="AW97" s="12" t="s">
        <v>28</v>
      </c>
      <c r="AX97" s="12" t="s">
        <v>66</v>
      </c>
      <c r="AY97" s="215" t="s">
        <v>120</v>
      </c>
    </row>
    <row r="98" s="13" customFormat="1">
      <c r="A98" s="13"/>
      <c r="B98" s="216"/>
      <c r="C98" s="217"/>
      <c r="D98" s="194" t="s">
        <v>135</v>
      </c>
      <c r="E98" s="218" t="s">
        <v>17</v>
      </c>
      <c r="F98" s="219" t="s">
        <v>378</v>
      </c>
      <c r="G98" s="217"/>
      <c r="H98" s="220">
        <v>54.863999999999997</v>
      </c>
      <c r="I98" s="217"/>
      <c r="J98" s="217"/>
      <c r="K98" s="217"/>
      <c r="L98" s="221"/>
      <c r="M98" s="222"/>
      <c r="N98" s="223"/>
      <c r="O98" s="223"/>
      <c r="P98" s="223"/>
      <c r="Q98" s="223"/>
      <c r="R98" s="223"/>
      <c r="S98" s="223"/>
      <c r="T98" s="22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5" t="s">
        <v>135</v>
      </c>
      <c r="AU98" s="225" t="s">
        <v>66</v>
      </c>
      <c r="AV98" s="13" t="s">
        <v>75</v>
      </c>
      <c r="AW98" s="13" t="s">
        <v>28</v>
      </c>
      <c r="AX98" s="13" t="s">
        <v>73</v>
      </c>
      <c r="AY98" s="225" t="s">
        <v>120</v>
      </c>
    </row>
    <row r="99" s="2" customFormat="1" ht="14.4" customHeight="1">
      <c r="A99" s="33"/>
      <c r="B99" s="34"/>
      <c r="C99" s="182" t="s">
        <v>148</v>
      </c>
      <c r="D99" s="182" t="s">
        <v>114</v>
      </c>
      <c r="E99" s="183" t="s">
        <v>165</v>
      </c>
      <c r="F99" s="184" t="s">
        <v>166</v>
      </c>
      <c r="G99" s="185" t="s">
        <v>156</v>
      </c>
      <c r="H99" s="186">
        <v>211.08000000000001</v>
      </c>
      <c r="I99" s="187">
        <v>400</v>
      </c>
      <c r="J99" s="187">
        <f>ROUND(I99*H99,2)</f>
        <v>84432</v>
      </c>
      <c r="K99" s="184" t="s">
        <v>118</v>
      </c>
      <c r="L99" s="39"/>
      <c r="M99" s="188" t="s">
        <v>17</v>
      </c>
      <c r="N99" s="189" t="s">
        <v>37</v>
      </c>
      <c r="O99" s="190">
        <v>1.196</v>
      </c>
      <c r="P99" s="190">
        <f>O99*H99</f>
        <v>252.45168000000001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2" t="s">
        <v>119</v>
      </c>
      <c r="AT99" s="192" t="s">
        <v>114</v>
      </c>
      <c r="AU99" s="192" t="s">
        <v>66</v>
      </c>
      <c r="AY99" s="18" t="s">
        <v>120</v>
      </c>
      <c r="BE99" s="193">
        <f>IF(N99="základní",J99,0)</f>
        <v>84432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73</v>
      </c>
      <c r="BK99" s="193">
        <f>ROUND(I99*H99,2)</f>
        <v>84432</v>
      </c>
      <c r="BL99" s="18" t="s">
        <v>119</v>
      </c>
      <c r="BM99" s="192" t="s">
        <v>379</v>
      </c>
    </row>
    <row r="100" s="2" customFormat="1" ht="14.4" customHeight="1">
      <c r="A100" s="33"/>
      <c r="B100" s="34"/>
      <c r="C100" s="182" t="s">
        <v>153</v>
      </c>
      <c r="D100" s="182" t="s">
        <v>114</v>
      </c>
      <c r="E100" s="183" t="s">
        <v>175</v>
      </c>
      <c r="F100" s="184" t="s">
        <v>176</v>
      </c>
      <c r="G100" s="185" t="s">
        <v>156</v>
      </c>
      <c r="H100" s="186">
        <v>211.08000000000001</v>
      </c>
      <c r="I100" s="187">
        <v>334</v>
      </c>
      <c r="J100" s="187">
        <f>ROUND(I100*H100,2)</f>
        <v>70500.720000000001</v>
      </c>
      <c r="K100" s="184" t="s">
        <v>118</v>
      </c>
      <c r="L100" s="39"/>
      <c r="M100" s="188" t="s">
        <v>17</v>
      </c>
      <c r="N100" s="189" t="s">
        <v>37</v>
      </c>
      <c r="O100" s="190">
        <v>0.45200000000000001</v>
      </c>
      <c r="P100" s="190">
        <f>O100*H100</f>
        <v>95.408160000000009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119</v>
      </c>
      <c r="AT100" s="192" t="s">
        <v>114</v>
      </c>
      <c r="AU100" s="192" t="s">
        <v>66</v>
      </c>
      <c r="AY100" s="18" t="s">
        <v>120</v>
      </c>
      <c r="BE100" s="193">
        <f>IF(N100="základní",J100,0)</f>
        <v>70500.720000000001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73</v>
      </c>
      <c r="BK100" s="193">
        <f>ROUND(I100*H100,2)</f>
        <v>70500.720000000001</v>
      </c>
      <c r="BL100" s="18" t="s">
        <v>119</v>
      </c>
      <c r="BM100" s="192" t="s">
        <v>380</v>
      </c>
    </row>
    <row r="101" s="2" customFormat="1">
      <c r="A101" s="33"/>
      <c r="B101" s="34"/>
      <c r="C101" s="35"/>
      <c r="D101" s="194" t="s">
        <v>122</v>
      </c>
      <c r="E101" s="35"/>
      <c r="F101" s="195" t="s">
        <v>178</v>
      </c>
      <c r="G101" s="35"/>
      <c r="H101" s="35"/>
      <c r="I101" s="35"/>
      <c r="J101" s="35"/>
      <c r="K101" s="35"/>
      <c r="L101" s="39"/>
      <c r="M101" s="196"/>
      <c r="N101" s="197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122</v>
      </c>
      <c r="AU101" s="18" t="s">
        <v>66</v>
      </c>
    </row>
    <row r="102" s="2" customFormat="1" ht="14.4" customHeight="1">
      <c r="A102" s="33"/>
      <c r="B102" s="34"/>
      <c r="C102" s="182" t="s">
        <v>297</v>
      </c>
      <c r="D102" s="182" t="s">
        <v>114</v>
      </c>
      <c r="E102" s="183" t="s">
        <v>180</v>
      </c>
      <c r="F102" s="184" t="s">
        <v>181</v>
      </c>
      <c r="G102" s="185" t="s">
        <v>156</v>
      </c>
      <c r="H102" s="186">
        <v>211.08000000000001</v>
      </c>
      <c r="I102" s="187">
        <v>20.300000000000001</v>
      </c>
      <c r="J102" s="187">
        <f>ROUND(I102*H102,2)</f>
        <v>4284.9200000000001</v>
      </c>
      <c r="K102" s="184" t="s">
        <v>118</v>
      </c>
      <c r="L102" s="39"/>
      <c r="M102" s="188" t="s">
        <v>17</v>
      </c>
      <c r="N102" s="189" t="s">
        <v>37</v>
      </c>
      <c r="O102" s="190">
        <v>0.028000000000000001</v>
      </c>
      <c r="P102" s="190">
        <f>O102*H102</f>
        <v>5.9102400000000008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2" t="s">
        <v>119</v>
      </c>
      <c r="AT102" s="192" t="s">
        <v>114</v>
      </c>
      <c r="AU102" s="192" t="s">
        <v>66</v>
      </c>
      <c r="AY102" s="18" t="s">
        <v>120</v>
      </c>
      <c r="BE102" s="193">
        <f>IF(N102="základní",J102,0)</f>
        <v>4284.9200000000001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73</v>
      </c>
      <c r="BK102" s="193">
        <f>ROUND(I102*H102,2)</f>
        <v>4284.9200000000001</v>
      </c>
      <c r="BL102" s="18" t="s">
        <v>119</v>
      </c>
      <c r="BM102" s="192" t="s">
        <v>381</v>
      </c>
    </row>
    <row r="103" s="2" customFormat="1">
      <c r="A103" s="33"/>
      <c r="B103" s="34"/>
      <c r="C103" s="35"/>
      <c r="D103" s="194" t="s">
        <v>122</v>
      </c>
      <c r="E103" s="35"/>
      <c r="F103" s="195" t="s">
        <v>178</v>
      </c>
      <c r="G103" s="35"/>
      <c r="H103" s="35"/>
      <c r="I103" s="35"/>
      <c r="J103" s="35"/>
      <c r="K103" s="35"/>
      <c r="L103" s="39"/>
      <c r="M103" s="196"/>
      <c r="N103" s="197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122</v>
      </c>
      <c r="AU103" s="18" t="s">
        <v>66</v>
      </c>
    </row>
    <row r="104" s="2" customFormat="1" ht="14.4" customHeight="1">
      <c r="A104" s="33"/>
      <c r="B104" s="34"/>
      <c r="C104" s="182" t="s">
        <v>129</v>
      </c>
      <c r="D104" s="182" t="s">
        <v>114</v>
      </c>
      <c r="E104" s="183" t="s">
        <v>298</v>
      </c>
      <c r="F104" s="184" t="s">
        <v>382</v>
      </c>
      <c r="G104" s="185" t="s">
        <v>300</v>
      </c>
      <c r="H104" s="186">
        <v>2</v>
      </c>
      <c r="I104" s="187">
        <v>5000</v>
      </c>
      <c r="J104" s="187">
        <f>ROUND(I104*H104,2)</f>
        <v>10000</v>
      </c>
      <c r="K104" s="184" t="s">
        <v>118</v>
      </c>
      <c r="L104" s="39"/>
      <c r="M104" s="188" t="s">
        <v>17</v>
      </c>
      <c r="N104" s="189" t="s">
        <v>37</v>
      </c>
      <c r="O104" s="190">
        <v>0.40899999999999997</v>
      </c>
      <c r="P104" s="190">
        <f>O104*H104</f>
        <v>0.81799999999999995</v>
      </c>
      <c r="Q104" s="190">
        <v>0.0061999999999999998</v>
      </c>
      <c r="R104" s="190">
        <f>Q104*H104</f>
        <v>0.0124</v>
      </c>
      <c r="S104" s="190">
        <v>0</v>
      </c>
      <c r="T104" s="19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2" t="s">
        <v>119</v>
      </c>
      <c r="AT104" s="192" t="s">
        <v>114</v>
      </c>
      <c r="AU104" s="192" t="s">
        <v>66</v>
      </c>
      <c r="AY104" s="18" t="s">
        <v>120</v>
      </c>
      <c r="BE104" s="193">
        <f>IF(N104="základní",J104,0)</f>
        <v>10000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73</v>
      </c>
      <c r="BK104" s="193">
        <f>ROUND(I104*H104,2)</f>
        <v>10000</v>
      </c>
      <c r="BL104" s="18" t="s">
        <v>119</v>
      </c>
      <c r="BM104" s="192" t="s">
        <v>383</v>
      </c>
    </row>
    <row r="105" s="2" customFormat="1">
      <c r="A105" s="33"/>
      <c r="B105" s="34"/>
      <c r="C105" s="35"/>
      <c r="D105" s="194" t="s">
        <v>122</v>
      </c>
      <c r="E105" s="35"/>
      <c r="F105" s="195" t="s">
        <v>302</v>
      </c>
      <c r="G105" s="35"/>
      <c r="H105" s="35"/>
      <c r="I105" s="35"/>
      <c r="J105" s="35"/>
      <c r="K105" s="35"/>
      <c r="L105" s="39"/>
      <c r="M105" s="196"/>
      <c r="N105" s="197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122</v>
      </c>
      <c r="AU105" s="18" t="s">
        <v>66</v>
      </c>
    </row>
    <row r="106" s="12" customFormat="1">
      <c r="A106" s="12"/>
      <c r="B106" s="207"/>
      <c r="C106" s="208"/>
      <c r="D106" s="194" t="s">
        <v>135</v>
      </c>
      <c r="E106" s="209" t="s">
        <v>17</v>
      </c>
      <c r="F106" s="210" t="s">
        <v>384</v>
      </c>
      <c r="G106" s="208"/>
      <c r="H106" s="209" t="s">
        <v>17</v>
      </c>
      <c r="I106" s="208"/>
      <c r="J106" s="208"/>
      <c r="K106" s="208"/>
      <c r="L106" s="211"/>
      <c r="M106" s="212"/>
      <c r="N106" s="213"/>
      <c r="O106" s="213"/>
      <c r="P106" s="213"/>
      <c r="Q106" s="213"/>
      <c r="R106" s="213"/>
      <c r="S106" s="213"/>
      <c r="T106" s="214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5" t="s">
        <v>135</v>
      </c>
      <c r="AU106" s="215" t="s">
        <v>66</v>
      </c>
      <c r="AV106" s="12" t="s">
        <v>73</v>
      </c>
      <c r="AW106" s="12" t="s">
        <v>28</v>
      </c>
      <c r="AX106" s="12" t="s">
        <v>66</v>
      </c>
      <c r="AY106" s="215" t="s">
        <v>120</v>
      </c>
    </row>
    <row r="107" s="13" customFormat="1">
      <c r="A107" s="13"/>
      <c r="B107" s="216"/>
      <c r="C107" s="217"/>
      <c r="D107" s="194" t="s">
        <v>135</v>
      </c>
      <c r="E107" s="218" t="s">
        <v>17</v>
      </c>
      <c r="F107" s="219" t="s">
        <v>75</v>
      </c>
      <c r="G107" s="217"/>
      <c r="H107" s="220">
        <v>2</v>
      </c>
      <c r="I107" s="217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135</v>
      </c>
      <c r="AU107" s="225" t="s">
        <v>66</v>
      </c>
      <c r="AV107" s="13" t="s">
        <v>75</v>
      </c>
      <c r="AW107" s="13" t="s">
        <v>28</v>
      </c>
      <c r="AX107" s="13" t="s">
        <v>73</v>
      </c>
      <c r="AY107" s="225" t="s">
        <v>120</v>
      </c>
    </row>
    <row r="108" s="2" customFormat="1" ht="14.4" customHeight="1">
      <c r="A108" s="33"/>
      <c r="B108" s="34"/>
      <c r="C108" s="182" t="s">
        <v>198</v>
      </c>
      <c r="D108" s="182" t="s">
        <v>114</v>
      </c>
      <c r="E108" s="183" t="s">
        <v>184</v>
      </c>
      <c r="F108" s="184" t="s">
        <v>185</v>
      </c>
      <c r="G108" s="185" t="s">
        <v>186</v>
      </c>
      <c r="H108" s="186">
        <v>0.5</v>
      </c>
      <c r="I108" s="187">
        <v>901</v>
      </c>
      <c r="J108" s="187">
        <f>ROUND(I108*H108,2)</f>
        <v>450.5</v>
      </c>
      <c r="K108" s="184" t="s">
        <v>118</v>
      </c>
      <c r="L108" s="39"/>
      <c r="M108" s="254" t="s">
        <v>17</v>
      </c>
      <c r="N108" s="255" t="s">
        <v>37</v>
      </c>
      <c r="O108" s="256">
        <v>2.0030000000000001</v>
      </c>
      <c r="P108" s="256">
        <f>O108*H108</f>
        <v>1.0015000000000001</v>
      </c>
      <c r="Q108" s="256">
        <v>0</v>
      </c>
      <c r="R108" s="256">
        <f>Q108*H108</f>
        <v>0</v>
      </c>
      <c r="S108" s="256">
        <v>0</v>
      </c>
      <c r="T108" s="25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2" t="s">
        <v>119</v>
      </c>
      <c r="AT108" s="192" t="s">
        <v>114</v>
      </c>
      <c r="AU108" s="192" t="s">
        <v>66</v>
      </c>
      <c r="AY108" s="18" t="s">
        <v>120</v>
      </c>
      <c r="BE108" s="193">
        <f>IF(N108="základní",J108,0)</f>
        <v>450.5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73</v>
      </c>
      <c r="BK108" s="193">
        <f>ROUND(I108*H108,2)</f>
        <v>450.5</v>
      </c>
      <c r="BL108" s="18" t="s">
        <v>119</v>
      </c>
      <c r="BM108" s="192" t="s">
        <v>385</v>
      </c>
    </row>
    <row r="109" s="2" customFormat="1" ht="6.96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39"/>
      <c r="M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</sheetData>
  <sheetProtection sheet="1" autoFilter="0" formatColumns="0" formatRows="0" objects="1" scenarios="1" spinCount="100000" saltValue="L3LAVz8JDSZfCcBrdMgNJxKuo9shYwq0UTYOKVePufhAWqm7YTH0bpPRGkwb4PObcNDhOYgTRaZlswoa1cqLAQ==" hashValue="oJBSEHox1RUlCle5M9a6HpLL9GBGTk0Ft/ed/PMyC9THLsH7J445xUPqvb4AWBrZNR/UG4iv7kSVkWwFqx+bgg==" algorithmName="SHA-512" password="CC35"/>
  <autoFilter ref="C78:K10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386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345253.41999999998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ROUND((SUM(BE79:BE108)),  2)</f>
        <v>345253.41999999998</v>
      </c>
      <c r="G33" s="33"/>
      <c r="H33" s="33"/>
      <c r="I33" s="142">
        <v>0.20999999999999999</v>
      </c>
      <c r="J33" s="141">
        <f>ROUND(((SUM(BE79:BE108))*I33),  2)</f>
        <v>72503.220000000001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ROUND((SUM(BF79:BF108)),  2)</f>
        <v>0</v>
      </c>
      <c r="G34" s="33"/>
      <c r="H34" s="33"/>
      <c r="I34" s="142">
        <v>0.14999999999999999</v>
      </c>
      <c r="J34" s="141">
        <f>ROUND(((SUM(BF79:BF108))*I34),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ROUND((SUM(BG79:BG108)),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ROUND((SUM(BH79:BH108)),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ROUND((SUM(BI79:BI108)),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417756.64000000001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 01.2 - SO 01.2 Následná péče 2.rok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345253.41999999998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100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4-14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92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 01.2 - SO 01.2 Následná péče 2.rok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23. 9. 2020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101</v>
      </c>
      <c r="D78" s="174" t="s">
        <v>51</v>
      </c>
      <c r="E78" s="174" t="s">
        <v>47</v>
      </c>
      <c r="F78" s="174" t="s">
        <v>48</v>
      </c>
      <c r="G78" s="174" t="s">
        <v>102</v>
      </c>
      <c r="H78" s="174" t="s">
        <v>103</v>
      </c>
      <c r="I78" s="174" t="s">
        <v>104</v>
      </c>
      <c r="J78" s="174" t="s">
        <v>96</v>
      </c>
      <c r="K78" s="175" t="s">
        <v>105</v>
      </c>
      <c r="L78" s="176"/>
      <c r="M78" s="86" t="s">
        <v>17</v>
      </c>
      <c r="N78" s="87" t="s">
        <v>36</v>
      </c>
      <c r="O78" s="87" t="s">
        <v>106</v>
      </c>
      <c r="P78" s="87" t="s">
        <v>107</v>
      </c>
      <c r="Q78" s="87" t="s">
        <v>108</v>
      </c>
      <c r="R78" s="87" t="s">
        <v>109</v>
      </c>
      <c r="S78" s="87" t="s">
        <v>110</v>
      </c>
      <c r="T78" s="88" t="s">
        <v>111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112</v>
      </c>
      <c r="D79" s="35"/>
      <c r="E79" s="35"/>
      <c r="F79" s="35"/>
      <c r="G79" s="35"/>
      <c r="H79" s="35"/>
      <c r="I79" s="35"/>
      <c r="J79" s="177">
        <f>BK79</f>
        <v>345253.41999999998</v>
      </c>
      <c r="K79" s="35"/>
      <c r="L79" s="39"/>
      <c r="M79" s="89"/>
      <c r="N79" s="178"/>
      <c r="O79" s="90"/>
      <c r="P79" s="179">
        <f>SUM(P80:P108)</f>
        <v>652.34997999999996</v>
      </c>
      <c r="Q79" s="90"/>
      <c r="R79" s="179">
        <f>SUM(R80:R108)</f>
        <v>0.06726399999999999</v>
      </c>
      <c r="S79" s="90"/>
      <c r="T79" s="180">
        <f>SUM(T80:T108)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97</v>
      </c>
      <c r="BK79" s="181">
        <f>SUM(BK80:BK108)</f>
        <v>345253.41999999998</v>
      </c>
    </row>
    <row r="80" s="2" customFormat="1" ht="14.4" customHeight="1">
      <c r="A80" s="33"/>
      <c r="B80" s="34"/>
      <c r="C80" s="182" t="s">
        <v>73</v>
      </c>
      <c r="D80" s="182" t="s">
        <v>114</v>
      </c>
      <c r="E80" s="183" t="s">
        <v>363</v>
      </c>
      <c r="F80" s="184" t="s">
        <v>364</v>
      </c>
      <c r="G80" s="185" t="s">
        <v>117</v>
      </c>
      <c r="H80" s="186">
        <v>40028</v>
      </c>
      <c r="I80" s="187">
        <v>2.4199999999999999</v>
      </c>
      <c r="J80" s="187">
        <f>ROUND(I80*H80,2)</f>
        <v>96867.759999999995</v>
      </c>
      <c r="K80" s="184" t="s">
        <v>118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200.14000000000002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119</v>
      </c>
      <c r="AT80" s="192" t="s">
        <v>114</v>
      </c>
      <c r="AU80" s="192" t="s">
        <v>66</v>
      </c>
      <c r="AY80" s="18" t="s">
        <v>120</v>
      </c>
      <c r="BE80" s="193">
        <f>IF(N80="základní",J80,0)</f>
        <v>96867.759999999995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96867.759999999995</v>
      </c>
      <c r="BL80" s="18" t="s">
        <v>119</v>
      </c>
      <c r="BM80" s="192" t="s">
        <v>387</v>
      </c>
    </row>
    <row r="81" s="2" customFormat="1">
      <c r="A81" s="33"/>
      <c r="B81" s="34"/>
      <c r="C81" s="35"/>
      <c r="D81" s="194" t="s">
        <v>122</v>
      </c>
      <c r="E81" s="35"/>
      <c r="F81" s="195" t="s">
        <v>366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122</v>
      </c>
      <c r="AU81" s="18" t="s">
        <v>66</v>
      </c>
    </row>
    <row r="82" s="12" customFormat="1">
      <c r="A82" s="12"/>
      <c r="B82" s="207"/>
      <c r="C82" s="208"/>
      <c r="D82" s="194" t="s">
        <v>135</v>
      </c>
      <c r="E82" s="209" t="s">
        <v>17</v>
      </c>
      <c r="F82" s="210" t="s">
        <v>388</v>
      </c>
      <c r="G82" s="208"/>
      <c r="H82" s="209" t="s">
        <v>17</v>
      </c>
      <c r="I82" s="208"/>
      <c r="J82" s="208"/>
      <c r="K82" s="208"/>
      <c r="L82" s="211"/>
      <c r="M82" s="212"/>
      <c r="N82" s="213"/>
      <c r="O82" s="213"/>
      <c r="P82" s="213"/>
      <c r="Q82" s="213"/>
      <c r="R82" s="213"/>
      <c r="S82" s="213"/>
      <c r="T82" s="214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5" t="s">
        <v>135</v>
      </c>
      <c r="AU82" s="215" t="s">
        <v>66</v>
      </c>
      <c r="AV82" s="12" t="s">
        <v>73</v>
      </c>
      <c r="AW82" s="12" t="s">
        <v>28</v>
      </c>
      <c r="AX82" s="12" t="s">
        <v>66</v>
      </c>
      <c r="AY82" s="215" t="s">
        <v>120</v>
      </c>
    </row>
    <row r="83" s="13" customFormat="1">
      <c r="A83" s="13"/>
      <c r="B83" s="216"/>
      <c r="C83" s="217"/>
      <c r="D83" s="194" t="s">
        <v>135</v>
      </c>
      <c r="E83" s="218" t="s">
        <v>17</v>
      </c>
      <c r="F83" s="219" t="s">
        <v>389</v>
      </c>
      <c r="G83" s="217"/>
      <c r="H83" s="220">
        <v>40028</v>
      </c>
      <c r="I83" s="217"/>
      <c r="J83" s="217"/>
      <c r="K83" s="217"/>
      <c r="L83" s="221"/>
      <c r="M83" s="222"/>
      <c r="N83" s="223"/>
      <c r="O83" s="223"/>
      <c r="P83" s="223"/>
      <c r="Q83" s="223"/>
      <c r="R83" s="223"/>
      <c r="S83" s="223"/>
      <c r="T83" s="224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5" t="s">
        <v>135</v>
      </c>
      <c r="AU83" s="225" t="s">
        <v>66</v>
      </c>
      <c r="AV83" s="13" t="s">
        <v>75</v>
      </c>
      <c r="AW83" s="13" t="s">
        <v>28</v>
      </c>
      <c r="AX83" s="13" t="s">
        <v>73</v>
      </c>
      <c r="AY83" s="225" t="s">
        <v>120</v>
      </c>
    </row>
    <row r="84" s="2" customFormat="1" ht="14.4" customHeight="1">
      <c r="A84" s="33"/>
      <c r="B84" s="34"/>
      <c r="C84" s="182" t="s">
        <v>75</v>
      </c>
      <c r="D84" s="182" t="s">
        <v>114</v>
      </c>
      <c r="E84" s="183" t="s">
        <v>369</v>
      </c>
      <c r="F84" s="184" t="s">
        <v>370</v>
      </c>
      <c r="G84" s="185" t="s">
        <v>193</v>
      </c>
      <c r="H84" s="186">
        <v>314.19999999999999</v>
      </c>
      <c r="I84" s="187">
        <v>190</v>
      </c>
      <c r="J84" s="187">
        <f>ROUND(I84*H84,2)</f>
        <v>59698</v>
      </c>
      <c r="K84" s="184" t="s">
        <v>118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50.900399999999998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119</v>
      </c>
      <c r="AT84" s="192" t="s">
        <v>114</v>
      </c>
      <c r="AU84" s="192" t="s">
        <v>66</v>
      </c>
      <c r="AY84" s="18" t="s">
        <v>120</v>
      </c>
      <c r="BE84" s="193">
        <f>IF(N84="základní",J84,0)</f>
        <v>59698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59698</v>
      </c>
      <c r="BL84" s="18" t="s">
        <v>119</v>
      </c>
      <c r="BM84" s="192" t="s">
        <v>390</v>
      </c>
    </row>
    <row r="85" s="2" customFormat="1">
      <c r="A85" s="33"/>
      <c r="B85" s="34"/>
      <c r="C85" s="35"/>
      <c r="D85" s="194" t="s">
        <v>122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122</v>
      </c>
      <c r="AU85" s="18" t="s">
        <v>66</v>
      </c>
    </row>
    <row r="86" s="12" customFormat="1">
      <c r="A86" s="12"/>
      <c r="B86" s="207"/>
      <c r="C86" s="208"/>
      <c r="D86" s="194" t="s">
        <v>135</v>
      </c>
      <c r="E86" s="209" t="s">
        <v>17</v>
      </c>
      <c r="F86" s="210" t="s">
        <v>372</v>
      </c>
      <c r="G86" s="208"/>
      <c r="H86" s="209" t="s">
        <v>17</v>
      </c>
      <c r="I86" s="208"/>
      <c r="J86" s="208"/>
      <c r="K86" s="208"/>
      <c r="L86" s="211"/>
      <c r="M86" s="212"/>
      <c r="N86" s="213"/>
      <c r="O86" s="213"/>
      <c r="P86" s="213"/>
      <c r="Q86" s="213"/>
      <c r="R86" s="213"/>
      <c r="S86" s="213"/>
      <c r="T86" s="214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5" t="s">
        <v>135</v>
      </c>
      <c r="AU86" s="215" t="s">
        <v>66</v>
      </c>
      <c r="AV86" s="12" t="s">
        <v>73</v>
      </c>
      <c r="AW86" s="12" t="s">
        <v>28</v>
      </c>
      <c r="AX86" s="12" t="s">
        <v>66</v>
      </c>
      <c r="AY86" s="215" t="s">
        <v>120</v>
      </c>
    </row>
    <row r="87" s="13" customFormat="1">
      <c r="A87" s="13"/>
      <c r="B87" s="216"/>
      <c r="C87" s="217"/>
      <c r="D87" s="194" t="s">
        <v>135</v>
      </c>
      <c r="E87" s="218" t="s">
        <v>17</v>
      </c>
      <c r="F87" s="219" t="s">
        <v>373</v>
      </c>
      <c r="G87" s="217"/>
      <c r="H87" s="220">
        <v>314.19999999999999</v>
      </c>
      <c r="I87" s="217"/>
      <c r="J87" s="217"/>
      <c r="K87" s="217"/>
      <c r="L87" s="221"/>
      <c r="M87" s="222"/>
      <c r="N87" s="223"/>
      <c r="O87" s="223"/>
      <c r="P87" s="223"/>
      <c r="Q87" s="223"/>
      <c r="R87" s="223"/>
      <c r="S87" s="223"/>
      <c r="T87" s="22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5" t="s">
        <v>135</v>
      </c>
      <c r="AU87" s="225" t="s">
        <v>66</v>
      </c>
      <c r="AV87" s="13" t="s">
        <v>75</v>
      </c>
      <c r="AW87" s="13" t="s">
        <v>28</v>
      </c>
      <c r="AX87" s="13" t="s">
        <v>73</v>
      </c>
      <c r="AY87" s="225" t="s">
        <v>120</v>
      </c>
    </row>
    <row r="88" s="2" customFormat="1" ht="24.15" customHeight="1">
      <c r="A88" s="33"/>
      <c r="B88" s="34"/>
      <c r="C88" s="182" t="s">
        <v>158</v>
      </c>
      <c r="D88" s="182" t="s">
        <v>114</v>
      </c>
      <c r="E88" s="183" t="s">
        <v>249</v>
      </c>
      <c r="F88" s="184" t="s">
        <v>250</v>
      </c>
      <c r="G88" s="185" t="s">
        <v>251</v>
      </c>
      <c r="H88" s="186">
        <v>60.960000000000001</v>
      </c>
      <c r="I88" s="187">
        <v>222</v>
      </c>
      <c r="J88" s="187">
        <f>ROUND(I88*H88,2)</f>
        <v>13533.120000000001</v>
      </c>
      <c r="K88" s="184" t="s">
        <v>118</v>
      </c>
      <c r="L88" s="39"/>
      <c r="M88" s="188" t="s">
        <v>17</v>
      </c>
      <c r="N88" s="189" t="s">
        <v>37</v>
      </c>
      <c r="O88" s="190">
        <v>0.75</v>
      </c>
      <c r="P88" s="190">
        <f>O88*H88</f>
        <v>45.719999999999999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119</v>
      </c>
      <c r="AT88" s="192" t="s">
        <v>114</v>
      </c>
      <c r="AU88" s="192" t="s">
        <v>66</v>
      </c>
      <c r="AY88" s="18" t="s">
        <v>120</v>
      </c>
      <c r="BE88" s="193">
        <f>IF(N88="základní",J88,0)</f>
        <v>13533.120000000001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13533.120000000001</v>
      </c>
      <c r="BL88" s="18" t="s">
        <v>119</v>
      </c>
      <c r="BM88" s="192" t="s">
        <v>391</v>
      </c>
    </row>
    <row r="89" s="2" customFormat="1">
      <c r="A89" s="33"/>
      <c r="B89" s="34"/>
      <c r="C89" s="35"/>
      <c r="D89" s="194" t="s">
        <v>122</v>
      </c>
      <c r="E89" s="35"/>
      <c r="F89" s="195" t="s">
        <v>247</v>
      </c>
      <c r="G89" s="35"/>
      <c r="H89" s="35"/>
      <c r="I89" s="35"/>
      <c r="J89" s="35"/>
      <c r="K89" s="35"/>
      <c r="L89" s="39"/>
      <c r="M89" s="196"/>
      <c r="N89" s="197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122</v>
      </c>
      <c r="AU89" s="18" t="s">
        <v>66</v>
      </c>
    </row>
    <row r="90" s="12" customFormat="1">
      <c r="A90" s="12"/>
      <c r="B90" s="207"/>
      <c r="C90" s="208"/>
      <c r="D90" s="194" t="s">
        <v>135</v>
      </c>
      <c r="E90" s="209" t="s">
        <v>17</v>
      </c>
      <c r="F90" s="210" t="s">
        <v>375</v>
      </c>
      <c r="G90" s="208"/>
      <c r="H90" s="209" t="s">
        <v>17</v>
      </c>
      <c r="I90" s="208"/>
      <c r="J90" s="208"/>
      <c r="K90" s="208"/>
      <c r="L90" s="211"/>
      <c r="M90" s="212"/>
      <c r="N90" s="213"/>
      <c r="O90" s="213"/>
      <c r="P90" s="213"/>
      <c r="Q90" s="213"/>
      <c r="R90" s="213"/>
      <c r="S90" s="213"/>
      <c r="T90" s="214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5" t="s">
        <v>135</v>
      </c>
      <c r="AU90" s="215" t="s">
        <v>66</v>
      </c>
      <c r="AV90" s="12" t="s">
        <v>73</v>
      </c>
      <c r="AW90" s="12" t="s">
        <v>28</v>
      </c>
      <c r="AX90" s="12" t="s">
        <v>66</v>
      </c>
      <c r="AY90" s="215" t="s">
        <v>120</v>
      </c>
    </row>
    <row r="91" s="12" customFormat="1">
      <c r="A91" s="12"/>
      <c r="B91" s="207"/>
      <c r="C91" s="208"/>
      <c r="D91" s="194" t="s">
        <v>135</v>
      </c>
      <c r="E91" s="209" t="s">
        <v>17</v>
      </c>
      <c r="F91" s="210" t="s">
        <v>258</v>
      </c>
      <c r="G91" s="208"/>
      <c r="H91" s="209" t="s">
        <v>17</v>
      </c>
      <c r="I91" s="208"/>
      <c r="J91" s="208"/>
      <c r="K91" s="208"/>
      <c r="L91" s="211"/>
      <c r="M91" s="212"/>
      <c r="N91" s="213"/>
      <c r="O91" s="213"/>
      <c r="P91" s="213"/>
      <c r="Q91" s="213"/>
      <c r="R91" s="213"/>
      <c r="S91" s="213"/>
      <c r="T91" s="21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5" t="s">
        <v>135</v>
      </c>
      <c r="AU91" s="215" t="s">
        <v>66</v>
      </c>
      <c r="AV91" s="12" t="s">
        <v>73</v>
      </c>
      <c r="AW91" s="12" t="s">
        <v>28</v>
      </c>
      <c r="AX91" s="12" t="s">
        <v>66</v>
      </c>
      <c r="AY91" s="215" t="s">
        <v>120</v>
      </c>
    </row>
    <row r="92" s="12" customFormat="1">
      <c r="A92" s="12"/>
      <c r="B92" s="207"/>
      <c r="C92" s="208"/>
      <c r="D92" s="194" t="s">
        <v>135</v>
      </c>
      <c r="E92" s="209" t="s">
        <v>17</v>
      </c>
      <c r="F92" s="210" t="s">
        <v>259</v>
      </c>
      <c r="G92" s="208"/>
      <c r="H92" s="209" t="s">
        <v>17</v>
      </c>
      <c r="I92" s="208"/>
      <c r="J92" s="208"/>
      <c r="K92" s="208"/>
      <c r="L92" s="211"/>
      <c r="M92" s="212"/>
      <c r="N92" s="213"/>
      <c r="O92" s="213"/>
      <c r="P92" s="213"/>
      <c r="Q92" s="213"/>
      <c r="R92" s="213"/>
      <c r="S92" s="213"/>
      <c r="T92" s="214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5" t="s">
        <v>135</v>
      </c>
      <c r="AU92" s="215" t="s">
        <v>66</v>
      </c>
      <c r="AV92" s="12" t="s">
        <v>73</v>
      </c>
      <c r="AW92" s="12" t="s">
        <v>28</v>
      </c>
      <c r="AX92" s="12" t="s">
        <v>66</v>
      </c>
      <c r="AY92" s="215" t="s">
        <v>120</v>
      </c>
    </row>
    <row r="93" s="13" customFormat="1">
      <c r="A93" s="13"/>
      <c r="B93" s="216"/>
      <c r="C93" s="217"/>
      <c r="D93" s="194" t="s">
        <v>135</v>
      </c>
      <c r="E93" s="218" t="s">
        <v>17</v>
      </c>
      <c r="F93" s="219" t="s">
        <v>376</v>
      </c>
      <c r="G93" s="217"/>
      <c r="H93" s="220">
        <v>60.960000000000001</v>
      </c>
      <c r="I93" s="217"/>
      <c r="J93" s="217"/>
      <c r="K93" s="217"/>
      <c r="L93" s="221"/>
      <c r="M93" s="222"/>
      <c r="N93" s="223"/>
      <c r="O93" s="223"/>
      <c r="P93" s="223"/>
      <c r="Q93" s="223"/>
      <c r="R93" s="223"/>
      <c r="S93" s="223"/>
      <c r="T93" s="22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5" t="s">
        <v>135</v>
      </c>
      <c r="AU93" s="225" t="s">
        <v>66</v>
      </c>
      <c r="AV93" s="13" t="s">
        <v>75</v>
      </c>
      <c r="AW93" s="13" t="s">
        <v>28</v>
      </c>
      <c r="AX93" s="13" t="s">
        <v>73</v>
      </c>
      <c r="AY93" s="225" t="s">
        <v>120</v>
      </c>
    </row>
    <row r="94" s="2" customFormat="1" ht="14.4" customHeight="1">
      <c r="A94" s="33"/>
      <c r="B94" s="34"/>
      <c r="C94" s="198" t="s">
        <v>119</v>
      </c>
      <c r="D94" s="198" t="s">
        <v>125</v>
      </c>
      <c r="E94" s="199" t="s">
        <v>254</v>
      </c>
      <c r="F94" s="200" t="s">
        <v>255</v>
      </c>
      <c r="G94" s="201" t="s">
        <v>128</v>
      </c>
      <c r="H94" s="202">
        <v>54.863999999999997</v>
      </c>
      <c r="I94" s="203">
        <v>100</v>
      </c>
      <c r="J94" s="203">
        <f>ROUND(I94*H94,2)</f>
        <v>5486.3999999999996</v>
      </c>
      <c r="K94" s="200" t="s">
        <v>118</v>
      </c>
      <c r="L94" s="204"/>
      <c r="M94" s="205" t="s">
        <v>17</v>
      </c>
      <c r="N94" s="206" t="s">
        <v>37</v>
      </c>
      <c r="O94" s="190">
        <v>0</v>
      </c>
      <c r="P94" s="190">
        <f>O94*H94</f>
        <v>0</v>
      </c>
      <c r="Q94" s="190">
        <v>0.001</v>
      </c>
      <c r="R94" s="190">
        <f>Q94*H94</f>
        <v>0.054863999999999996</v>
      </c>
      <c r="S94" s="190">
        <v>0</v>
      </c>
      <c r="T94" s="19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2" t="s">
        <v>129</v>
      </c>
      <c r="AT94" s="192" t="s">
        <v>125</v>
      </c>
      <c r="AU94" s="192" t="s">
        <v>66</v>
      </c>
      <c r="AY94" s="18" t="s">
        <v>120</v>
      </c>
      <c r="BE94" s="193">
        <f>IF(N94="základní",J94,0)</f>
        <v>5486.3999999999996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8" t="s">
        <v>73</v>
      </c>
      <c r="BK94" s="193">
        <f>ROUND(I94*H94,2)</f>
        <v>5486.3999999999996</v>
      </c>
      <c r="BL94" s="18" t="s">
        <v>119</v>
      </c>
      <c r="BM94" s="192" t="s">
        <v>392</v>
      </c>
    </row>
    <row r="95" s="12" customFormat="1">
      <c r="A95" s="12"/>
      <c r="B95" s="207"/>
      <c r="C95" s="208"/>
      <c r="D95" s="194" t="s">
        <v>135</v>
      </c>
      <c r="E95" s="209" t="s">
        <v>17</v>
      </c>
      <c r="F95" s="210" t="s">
        <v>257</v>
      </c>
      <c r="G95" s="208"/>
      <c r="H95" s="209" t="s">
        <v>17</v>
      </c>
      <c r="I95" s="208"/>
      <c r="J95" s="208"/>
      <c r="K95" s="208"/>
      <c r="L95" s="211"/>
      <c r="M95" s="212"/>
      <c r="N95" s="213"/>
      <c r="O95" s="213"/>
      <c r="P95" s="213"/>
      <c r="Q95" s="213"/>
      <c r="R95" s="213"/>
      <c r="S95" s="213"/>
      <c r="T95" s="21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5" t="s">
        <v>135</v>
      </c>
      <c r="AU95" s="215" t="s">
        <v>66</v>
      </c>
      <c r="AV95" s="12" t="s">
        <v>73</v>
      </c>
      <c r="AW95" s="12" t="s">
        <v>28</v>
      </c>
      <c r="AX95" s="12" t="s">
        <v>66</v>
      </c>
      <c r="AY95" s="215" t="s">
        <v>120</v>
      </c>
    </row>
    <row r="96" s="12" customFormat="1">
      <c r="A96" s="12"/>
      <c r="B96" s="207"/>
      <c r="C96" s="208"/>
      <c r="D96" s="194" t="s">
        <v>135</v>
      </c>
      <c r="E96" s="209" t="s">
        <v>17</v>
      </c>
      <c r="F96" s="210" t="s">
        <v>258</v>
      </c>
      <c r="G96" s="208"/>
      <c r="H96" s="209" t="s">
        <v>17</v>
      </c>
      <c r="I96" s="208"/>
      <c r="J96" s="208"/>
      <c r="K96" s="208"/>
      <c r="L96" s="211"/>
      <c r="M96" s="212"/>
      <c r="N96" s="213"/>
      <c r="O96" s="213"/>
      <c r="P96" s="213"/>
      <c r="Q96" s="213"/>
      <c r="R96" s="213"/>
      <c r="S96" s="213"/>
      <c r="T96" s="21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5" t="s">
        <v>135</v>
      </c>
      <c r="AU96" s="215" t="s">
        <v>66</v>
      </c>
      <c r="AV96" s="12" t="s">
        <v>73</v>
      </c>
      <c r="AW96" s="12" t="s">
        <v>28</v>
      </c>
      <c r="AX96" s="12" t="s">
        <v>66</v>
      </c>
      <c r="AY96" s="215" t="s">
        <v>120</v>
      </c>
    </row>
    <row r="97" s="12" customFormat="1">
      <c r="A97" s="12"/>
      <c r="B97" s="207"/>
      <c r="C97" s="208"/>
      <c r="D97" s="194" t="s">
        <v>135</v>
      </c>
      <c r="E97" s="209" t="s">
        <v>17</v>
      </c>
      <c r="F97" s="210" t="s">
        <v>259</v>
      </c>
      <c r="G97" s="208"/>
      <c r="H97" s="209" t="s">
        <v>17</v>
      </c>
      <c r="I97" s="208"/>
      <c r="J97" s="208"/>
      <c r="K97" s="208"/>
      <c r="L97" s="211"/>
      <c r="M97" s="212"/>
      <c r="N97" s="213"/>
      <c r="O97" s="213"/>
      <c r="P97" s="213"/>
      <c r="Q97" s="213"/>
      <c r="R97" s="213"/>
      <c r="S97" s="213"/>
      <c r="T97" s="214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5" t="s">
        <v>135</v>
      </c>
      <c r="AU97" s="215" t="s">
        <v>66</v>
      </c>
      <c r="AV97" s="12" t="s">
        <v>73</v>
      </c>
      <c r="AW97" s="12" t="s">
        <v>28</v>
      </c>
      <c r="AX97" s="12" t="s">
        <v>66</v>
      </c>
      <c r="AY97" s="215" t="s">
        <v>120</v>
      </c>
    </row>
    <row r="98" s="13" customFormat="1">
      <c r="A98" s="13"/>
      <c r="B98" s="216"/>
      <c r="C98" s="217"/>
      <c r="D98" s="194" t="s">
        <v>135</v>
      </c>
      <c r="E98" s="218" t="s">
        <v>17</v>
      </c>
      <c r="F98" s="219" t="s">
        <v>378</v>
      </c>
      <c r="G98" s="217"/>
      <c r="H98" s="220">
        <v>54.863999999999997</v>
      </c>
      <c r="I98" s="217"/>
      <c r="J98" s="217"/>
      <c r="K98" s="217"/>
      <c r="L98" s="221"/>
      <c r="M98" s="222"/>
      <c r="N98" s="223"/>
      <c r="O98" s="223"/>
      <c r="P98" s="223"/>
      <c r="Q98" s="223"/>
      <c r="R98" s="223"/>
      <c r="S98" s="223"/>
      <c r="T98" s="22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5" t="s">
        <v>135</v>
      </c>
      <c r="AU98" s="225" t="s">
        <v>66</v>
      </c>
      <c r="AV98" s="13" t="s">
        <v>75</v>
      </c>
      <c r="AW98" s="13" t="s">
        <v>28</v>
      </c>
      <c r="AX98" s="13" t="s">
        <v>73</v>
      </c>
      <c r="AY98" s="225" t="s">
        <v>120</v>
      </c>
    </row>
    <row r="99" s="2" customFormat="1" ht="14.4" customHeight="1">
      <c r="A99" s="33"/>
      <c r="B99" s="34"/>
      <c r="C99" s="182" t="s">
        <v>148</v>
      </c>
      <c r="D99" s="182" t="s">
        <v>114</v>
      </c>
      <c r="E99" s="183" t="s">
        <v>165</v>
      </c>
      <c r="F99" s="184" t="s">
        <v>166</v>
      </c>
      <c r="G99" s="185" t="s">
        <v>156</v>
      </c>
      <c r="H99" s="186">
        <v>211.08000000000001</v>
      </c>
      <c r="I99" s="187">
        <v>400</v>
      </c>
      <c r="J99" s="187">
        <f>ROUND(I99*H99,2)</f>
        <v>84432</v>
      </c>
      <c r="K99" s="184" t="s">
        <v>118</v>
      </c>
      <c r="L99" s="39"/>
      <c r="M99" s="188" t="s">
        <v>17</v>
      </c>
      <c r="N99" s="189" t="s">
        <v>37</v>
      </c>
      <c r="O99" s="190">
        <v>1.196</v>
      </c>
      <c r="P99" s="190">
        <f>O99*H99</f>
        <v>252.45168000000001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2" t="s">
        <v>119</v>
      </c>
      <c r="AT99" s="192" t="s">
        <v>114</v>
      </c>
      <c r="AU99" s="192" t="s">
        <v>66</v>
      </c>
      <c r="AY99" s="18" t="s">
        <v>120</v>
      </c>
      <c r="BE99" s="193">
        <f>IF(N99="základní",J99,0)</f>
        <v>84432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8" t="s">
        <v>73</v>
      </c>
      <c r="BK99" s="193">
        <f>ROUND(I99*H99,2)</f>
        <v>84432</v>
      </c>
      <c r="BL99" s="18" t="s">
        <v>119</v>
      </c>
      <c r="BM99" s="192" t="s">
        <v>393</v>
      </c>
    </row>
    <row r="100" s="2" customFormat="1" ht="14.4" customHeight="1">
      <c r="A100" s="33"/>
      <c r="B100" s="34"/>
      <c r="C100" s="182" t="s">
        <v>153</v>
      </c>
      <c r="D100" s="182" t="s">
        <v>114</v>
      </c>
      <c r="E100" s="183" t="s">
        <v>175</v>
      </c>
      <c r="F100" s="184" t="s">
        <v>176</v>
      </c>
      <c r="G100" s="185" t="s">
        <v>156</v>
      </c>
      <c r="H100" s="186">
        <v>211.08000000000001</v>
      </c>
      <c r="I100" s="187">
        <v>334</v>
      </c>
      <c r="J100" s="187">
        <f>ROUND(I100*H100,2)</f>
        <v>70500.720000000001</v>
      </c>
      <c r="K100" s="184" t="s">
        <v>118</v>
      </c>
      <c r="L100" s="39"/>
      <c r="M100" s="188" t="s">
        <v>17</v>
      </c>
      <c r="N100" s="189" t="s">
        <v>37</v>
      </c>
      <c r="O100" s="190">
        <v>0.45200000000000001</v>
      </c>
      <c r="P100" s="190">
        <f>O100*H100</f>
        <v>95.408160000000009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119</v>
      </c>
      <c r="AT100" s="192" t="s">
        <v>114</v>
      </c>
      <c r="AU100" s="192" t="s">
        <v>66</v>
      </c>
      <c r="AY100" s="18" t="s">
        <v>120</v>
      </c>
      <c r="BE100" s="193">
        <f>IF(N100="základní",J100,0)</f>
        <v>70500.720000000001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8" t="s">
        <v>73</v>
      </c>
      <c r="BK100" s="193">
        <f>ROUND(I100*H100,2)</f>
        <v>70500.720000000001</v>
      </c>
      <c r="BL100" s="18" t="s">
        <v>119</v>
      </c>
      <c r="BM100" s="192" t="s">
        <v>394</v>
      </c>
    </row>
    <row r="101" s="2" customFormat="1">
      <c r="A101" s="33"/>
      <c r="B101" s="34"/>
      <c r="C101" s="35"/>
      <c r="D101" s="194" t="s">
        <v>122</v>
      </c>
      <c r="E101" s="35"/>
      <c r="F101" s="195" t="s">
        <v>178</v>
      </c>
      <c r="G101" s="35"/>
      <c r="H101" s="35"/>
      <c r="I101" s="35"/>
      <c r="J101" s="35"/>
      <c r="K101" s="35"/>
      <c r="L101" s="39"/>
      <c r="M101" s="196"/>
      <c r="N101" s="197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122</v>
      </c>
      <c r="AU101" s="18" t="s">
        <v>66</v>
      </c>
    </row>
    <row r="102" s="2" customFormat="1" ht="14.4" customHeight="1">
      <c r="A102" s="33"/>
      <c r="B102" s="34"/>
      <c r="C102" s="182" t="s">
        <v>297</v>
      </c>
      <c r="D102" s="182" t="s">
        <v>114</v>
      </c>
      <c r="E102" s="183" t="s">
        <v>180</v>
      </c>
      <c r="F102" s="184" t="s">
        <v>181</v>
      </c>
      <c r="G102" s="185" t="s">
        <v>156</v>
      </c>
      <c r="H102" s="186">
        <v>211.08000000000001</v>
      </c>
      <c r="I102" s="187">
        <v>20.300000000000001</v>
      </c>
      <c r="J102" s="187">
        <f>ROUND(I102*H102,2)</f>
        <v>4284.9200000000001</v>
      </c>
      <c r="K102" s="184" t="s">
        <v>118</v>
      </c>
      <c r="L102" s="39"/>
      <c r="M102" s="188" t="s">
        <v>17</v>
      </c>
      <c r="N102" s="189" t="s">
        <v>37</v>
      </c>
      <c r="O102" s="190">
        <v>0.028000000000000001</v>
      </c>
      <c r="P102" s="190">
        <f>O102*H102</f>
        <v>5.9102400000000008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2" t="s">
        <v>119</v>
      </c>
      <c r="AT102" s="192" t="s">
        <v>114</v>
      </c>
      <c r="AU102" s="192" t="s">
        <v>66</v>
      </c>
      <c r="AY102" s="18" t="s">
        <v>120</v>
      </c>
      <c r="BE102" s="193">
        <f>IF(N102="základní",J102,0)</f>
        <v>4284.9200000000001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8" t="s">
        <v>73</v>
      </c>
      <c r="BK102" s="193">
        <f>ROUND(I102*H102,2)</f>
        <v>4284.9200000000001</v>
      </c>
      <c r="BL102" s="18" t="s">
        <v>119</v>
      </c>
      <c r="BM102" s="192" t="s">
        <v>395</v>
      </c>
    </row>
    <row r="103" s="2" customFormat="1">
      <c r="A103" s="33"/>
      <c r="B103" s="34"/>
      <c r="C103" s="35"/>
      <c r="D103" s="194" t="s">
        <v>122</v>
      </c>
      <c r="E103" s="35"/>
      <c r="F103" s="195" t="s">
        <v>178</v>
      </c>
      <c r="G103" s="35"/>
      <c r="H103" s="35"/>
      <c r="I103" s="35"/>
      <c r="J103" s="35"/>
      <c r="K103" s="35"/>
      <c r="L103" s="39"/>
      <c r="M103" s="196"/>
      <c r="N103" s="197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122</v>
      </c>
      <c r="AU103" s="18" t="s">
        <v>66</v>
      </c>
    </row>
    <row r="104" s="2" customFormat="1" ht="14.4" customHeight="1">
      <c r="A104" s="33"/>
      <c r="B104" s="34"/>
      <c r="C104" s="182" t="s">
        <v>129</v>
      </c>
      <c r="D104" s="182" t="s">
        <v>114</v>
      </c>
      <c r="E104" s="183" t="s">
        <v>298</v>
      </c>
      <c r="F104" s="184" t="s">
        <v>382</v>
      </c>
      <c r="G104" s="185" t="s">
        <v>300</v>
      </c>
      <c r="H104" s="186">
        <v>2</v>
      </c>
      <c r="I104" s="187">
        <v>5000</v>
      </c>
      <c r="J104" s="187">
        <f>ROUND(I104*H104,2)</f>
        <v>10000</v>
      </c>
      <c r="K104" s="184" t="s">
        <v>118</v>
      </c>
      <c r="L104" s="39"/>
      <c r="M104" s="188" t="s">
        <v>17</v>
      </c>
      <c r="N104" s="189" t="s">
        <v>37</v>
      </c>
      <c r="O104" s="190">
        <v>0.40899999999999997</v>
      </c>
      <c r="P104" s="190">
        <f>O104*H104</f>
        <v>0.81799999999999995</v>
      </c>
      <c r="Q104" s="190">
        <v>0.0061999999999999998</v>
      </c>
      <c r="R104" s="190">
        <f>Q104*H104</f>
        <v>0.0124</v>
      </c>
      <c r="S104" s="190">
        <v>0</v>
      </c>
      <c r="T104" s="19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2" t="s">
        <v>119</v>
      </c>
      <c r="AT104" s="192" t="s">
        <v>114</v>
      </c>
      <c r="AU104" s="192" t="s">
        <v>66</v>
      </c>
      <c r="AY104" s="18" t="s">
        <v>120</v>
      </c>
      <c r="BE104" s="193">
        <f>IF(N104="základní",J104,0)</f>
        <v>10000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73</v>
      </c>
      <c r="BK104" s="193">
        <f>ROUND(I104*H104,2)</f>
        <v>10000</v>
      </c>
      <c r="BL104" s="18" t="s">
        <v>119</v>
      </c>
      <c r="BM104" s="192" t="s">
        <v>396</v>
      </c>
    </row>
    <row r="105" s="2" customFormat="1">
      <c r="A105" s="33"/>
      <c r="B105" s="34"/>
      <c r="C105" s="35"/>
      <c r="D105" s="194" t="s">
        <v>122</v>
      </c>
      <c r="E105" s="35"/>
      <c r="F105" s="195" t="s">
        <v>302</v>
      </c>
      <c r="G105" s="35"/>
      <c r="H105" s="35"/>
      <c r="I105" s="35"/>
      <c r="J105" s="35"/>
      <c r="K105" s="35"/>
      <c r="L105" s="39"/>
      <c r="M105" s="196"/>
      <c r="N105" s="197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122</v>
      </c>
      <c r="AU105" s="18" t="s">
        <v>66</v>
      </c>
    </row>
    <row r="106" s="12" customFormat="1">
      <c r="A106" s="12"/>
      <c r="B106" s="207"/>
      <c r="C106" s="208"/>
      <c r="D106" s="194" t="s">
        <v>135</v>
      </c>
      <c r="E106" s="209" t="s">
        <v>17</v>
      </c>
      <c r="F106" s="210" t="s">
        <v>384</v>
      </c>
      <c r="G106" s="208"/>
      <c r="H106" s="209" t="s">
        <v>17</v>
      </c>
      <c r="I106" s="208"/>
      <c r="J106" s="208"/>
      <c r="K106" s="208"/>
      <c r="L106" s="211"/>
      <c r="M106" s="212"/>
      <c r="N106" s="213"/>
      <c r="O106" s="213"/>
      <c r="P106" s="213"/>
      <c r="Q106" s="213"/>
      <c r="R106" s="213"/>
      <c r="S106" s="213"/>
      <c r="T106" s="214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5" t="s">
        <v>135</v>
      </c>
      <c r="AU106" s="215" t="s">
        <v>66</v>
      </c>
      <c r="AV106" s="12" t="s">
        <v>73</v>
      </c>
      <c r="AW106" s="12" t="s">
        <v>28</v>
      </c>
      <c r="AX106" s="12" t="s">
        <v>66</v>
      </c>
      <c r="AY106" s="215" t="s">
        <v>120</v>
      </c>
    </row>
    <row r="107" s="13" customFormat="1">
      <c r="A107" s="13"/>
      <c r="B107" s="216"/>
      <c r="C107" s="217"/>
      <c r="D107" s="194" t="s">
        <v>135</v>
      </c>
      <c r="E107" s="218" t="s">
        <v>17</v>
      </c>
      <c r="F107" s="219" t="s">
        <v>75</v>
      </c>
      <c r="G107" s="217"/>
      <c r="H107" s="220">
        <v>2</v>
      </c>
      <c r="I107" s="217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135</v>
      </c>
      <c r="AU107" s="225" t="s">
        <v>66</v>
      </c>
      <c r="AV107" s="13" t="s">
        <v>75</v>
      </c>
      <c r="AW107" s="13" t="s">
        <v>28</v>
      </c>
      <c r="AX107" s="13" t="s">
        <v>73</v>
      </c>
      <c r="AY107" s="225" t="s">
        <v>120</v>
      </c>
    </row>
    <row r="108" s="2" customFormat="1" ht="14.4" customHeight="1">
      <c r="A108" s="33"/>
      <c r="B108" s="34"/>
      <c r="C108" s="182" t="s">
        <v>198</v>
      </c>
      <c r="D108" s="182" t="s">
        <v>114</v>
      </c>
      <c r="E108" s="183" t="s">
        <v>184</v>
      </c>
      <c r="F108" s="184" t="s">
        <v>185</v>
      </c>
      <c r="G108" s="185" t="s">
        <v>186</v>
      </c>
      <c r="H108" s="186">
        <v>0.5</v>
      </c>
      <c r="I108" s="187">
        <v>901</v>
      </c>
      <c r="J108" s="187">
        <f>ROUND(I108*H108,2)</f>
        <v>450.5</v>
      </c>
      <c r="K108" s="184" t="s">
        <v>118</v>
      </c>
      <c r="L108" s="39"/>
      <c r="M108" s="254" t="s">
        <v>17</v>
      </c>
      <c r="N108" s="255" t="s">
        <v>37</v>
      </c>
      <c r="O108" s="256">
        <v>2.0030000000000001</v>
      </c>
      <c r="P108" s="256">
        <f>O108*H108</f>
        <v>1.0015000000000001</v>
      </c>
      <c r="Q108" s="256">
        <v>0</v>
      </c>
      <c r="R108" s="256">
        <f>Q108*H108</f>
        <v>0</v>
      </c>
      <c r="S108" s="256">
        <v>0</v>
      </c>
      <c r="T108" s="25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2" t="s">
        <v>119</v>
      </c>
      <c r="AT108" s="192" t="s">
        <v>114</v>
      </c>
      <c r="AU108" s="192" t="s">
        <v>66</v>
      </c>
      <c r="AY108" s="18" t="s">
        <v>120</v>
      </c>
      <c r="BE108" s="193">
        <f>IF(N108="základní",J108,0)</f>
        <v>450.5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8" t="s">
        <v>73</v>
      </c>
      <c r="BK108" s="193">
        <f>ROUND(I108*H108,2)</f>
        <v>450.5</v>
      </c>
      <c r="BL108" s="18" t="s">
        <v>119</v>
      </c>
      <c r="BM108" s="192" t="s">
        <v>397</v>
      </c>
    </row>
    <row r="109" s="2" customFormat="1" ht="6.96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39"/>
      <c r="M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</sheetData>
  <sheetProtection sheet="1" autoFilter="0" formatColumns="0" formatRows="0" objects="1" scenarios="1" spinCount="100000" saltValue="gQ7bg192Yr0qS8yDO7zj1KqEwY8LOWP1Bls4suYGL4a0vgqlpgsJ3jlhWpn/HYVcf1RkI/HuhqECUdMpjZx5xQ==" hashValue="Eac/NVsXe+HZT2L2R9ltZUsQ8Wu++0Lq/BHdCmoWb8hO7Hpcy0hapC4CPnPKQSXlYbfKdHXfL1vwgLfTM/y8uw==" algorithmName="SHA-512" password="CC35"/>
  <autoFilter ref="C78:K10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398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491086.41999999998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ROUND((SUM(BE79:BE118)),  2)</f>
        <v>491086.41999999998</v>
      </c>
      <c r="G33" s="33"/>
      <c r="H33" s="33"/>
      <c r="I33" s="142">
        <v>0.20999999999999999</v>
      </c>
      <c r="J33" s="141">
        <f>ROUND(((SUM(BE79:BE118))*I33),  2)</f>
        <v>103128.14999999999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ROUND((SUM(BF79:BF118)),  2)</f>
        <v>0</v>
      </c>
      <c r="G34" s="33"/>
      <c r="H34" s="33"/>
      <c r="I34" s="142">
        <v>0.14999999999999999</v>
      </c>
      <c r="J34" s="141">
        <f>ROUND(((SUM(BF79:BF118))*I34),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ROUND((SUM(BG79:BG118)),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ROUND((SUM(BH79:BH118)),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ROUND((SUM(BI79:BI118)),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594214.56999999995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SO 01.3 - SO 01.3 Následná péče 3.rok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491086.42000000004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100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4-14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92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SO 01.3 - SO 01.3 Následná péče 3.rok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23. 9. 2020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101</v>
      </c>
      <c r="D78" s="174" t="s">
        <v>51</v>
      </c>
      <c r="E78" s="174" t="s">
        <v>47</v>
      </c>
      <c r="F78" s="174" t="s">
        <v>48</v>
      </c>
      <c r="G78" s="174" t="s">
        <v>102</v>
      </c>
      <c r="H78" s="174" t="s">
        <v>103</v>
      </c>
      <c r="I78" s="174" t="s">
        <v>104</v>
      </c>
      <c r="J78" s="174" t="s">
        <v>96</v>
      </c>
      <c r="K78" s="175" t="s">
        <v>105</v>
      </c>
      <c r="L78" s="176"/>
      <c r="M78" s="86" t="s">
        <v>17</v>
      </c>
      <c r="N78" s="87" t="s">
        <v>36</v>
      </c>
      <c r="O78" s="87" t="s">
        <v>106</v>
      </c>
      <c r="P78" s="87" t="s">
        <v>107</v>
      </c>
      <c r="Q78" s="87" t="s">
        <v>108</v>
      </c>
      <c r="R78" s="87" t="s">
        <v>109</v>
      </c>
      <c r="S78" s="87" t="s">
        <v>110</v>
      </c>
      <c r="T78" s="88" t="s">
        <v>111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112</v>
      </c>
      <c r="D79" s="35"/>
      <c r="E79" s="35"/>
      <c r="F79" s="35"/>
      <c r="G79" s="35"/>
      <c r="H79" s="35"/>
      <c r="I79" s="35"/>
      <c r="J79" s="177">
        <f>BK79</f>
        <v>491086.42000000004</v>
      </c>
      <c r="K79" s="35"/>
      <c r="L79" s="39"/>
      <c r="M79" s="89"/>
      <c r="N79" s="178"/>
      <c r="O79" s="90"/>
      <c r="P79" s="179">
        <f>SUM(P80:P118)</f>
        <v>963.50948000000005</v>
      </c>
      <c r="Q79" s="90"/>
      <c r="R79" s="179">
        <f>SUM(R80:R118)</f>
        <v>47.197264000000004</v>
      </c>
      <c r="S79" s="90"/>
      <c r="T79" s="180">
        <f>SUM(T80:T118)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97</v>
      </c>
      <c r="BK79" s="181">
        <f>SUM(BK80:BK118)</f>
        <v>491086.42000000004</v>
      </c>
    </row>
    <row r="80" s="2" customFormat="1" ht="14.4" customHeight="1">
      <c r="A80" s="33"/>
      <c r="B80" s="34"/>
      <c r="C80" s="182" t="s">
        <v>73</v>
      </c>
      <c r="D80" s="182" t="s">
        <v>114</v>
      </c>
      <c r="E80" s="183" t="s">
        <v>363</v>
      </c>
      <c r="F80" s="184" t="s">
        <v>364</v>
      </c>
      <c r="G80" s="185" t="s">
        <v>117</v>
      </c>
      <c r="H80" s="186">
        <v>40028</v>
      </c>
      <c r="I80" s="187">
        <v>2.4199999999999999</v>
      </c>
      <c r="J80" s="187">
        <f>ROUND(I80*H80,2)</f>
        <v>96867.759999999995</v>
      </c>
      <c r="K80" s="184" t="s">
        <v>118</v>
      </c>
      <c r="L80" s="39"/>
      <c r="M80" s="188" t="s">
        <v>17</v>
      </c>
      <c r="N80" s="189" t="s">
        <v>37</v>
      </c>
      <c r="O80" s="190">
        <v>0.0050000000000000001</v>
      </c>
      <c r="P80" s="190">
        <f>O80*H80</f>
        <v>200.14000000000002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119</v>
      </c>
      <c r="AT80" s="192" t="s">
        <v>114</v>
      </c>
      <c r="AU80" s="192" t="s">
        <v>66</v>
      </c>
      <c r="AY80" s="18" t="s">
        <v>120</v>
      </c>
      <c r="BE80" s="193">
        <f>IF(N80="základní",J80,0)</f>
        <v>96867.759999999995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96867.759999999995</v>
      </c>
      <c r="BL80" s="18" t="s">
        <v>119</v>
      </c>
      <c r="BM80" s="192" t="s">
        <v>399</v>
      </c>
    </row>
    <row r="81" s="2" customFormat="1">
      <c r="A81" s="33"/>
      <c r="B81" s="34"/>
      <c r="C81" s="35"/>
      <c r="D81" s="194" t="s">
        <v>122</v>
      </c>
      <c r="E81" s="35"/>
      <c r="F81" s="195" t="s">
        <v>366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122</v>
      </c>
      <c r="AU81" s="18" t="s">
        <v>66</v>
      </c>
    </row>
    <row r="82" s="12" customFormat="1">
      <c r="A82" s="12"/>
      <c r="B82" s="207"/>
      <c r="C82" s="208"/>
      <c r="D82" s="194" t="s">
        <v>135</v>
      </c>
      <c r="E82" s="209" t="s">
        <v>17</v>
      </c>
      <c r="F82" s="210" t="s">
        <v>388</v>
      </c>
      <c r="G82" s="208"/>
      <c r="H82" s="209" t="s">
        <v>17</v>
      </c>
      <c r="I82" s="208"/>
      <c r="J82" s="208"/>
      <c r="K82" s="208"/>
      <c r="L82" s="211"/>
      <c r="M82" s="212"/>
      <c r="N82" s="213"/>
      <c r="O82" s="213"/>
      <c r="P82" s="213"/>
      <c r="Q82" s="213"/>
      <c r="R82" s="213"/>
      <c r="S82" s="213"/>
      <c r="T82" s="214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5" t="s">
        <v>135</v>
      </c>
      <c r="AU82" s="215" t="s">
        <v>66</v>
      </c>
      <c r="AV82" s="12" t="s">
        <v>73</v>
      </c>
      <c r="AW82" s="12" t="s">
        <v>28</v>
      </c>
      <c r="AX82" s="12" t="s">
        <v>66</v>
      </c>
      <c r="AY82" s="215" t="s">
        <v>120</v>
      </c>
    </row>
    <row r="83" s="13" customFormat="1">
      <c r="A83" s="13"/>
      <c r="B83" s="216"/>
      <c r="C83" s="217"/>
      <c r="D83" s="194" t="s">
        <v>135</v>
      </c>
      <c r="E83" s="218" t="s">
        <v>17</v>
      </c>
      <c r="F83" s="219" t="s">
        <v>389</v>
      </c>
      <c r="G83" s="217"/>
      <c r="H83" s="220">
        <v>40028</v>
      </c>
      <c r="I83" s="217"/>
      <c r="J83" s="217"/>
      <c r="K83" s="217"/>
      <c r="L83" s="221"/>
      <c r="M83" s="222"/>
      <c r="N83" s="223"/>
      <c r="O83" s="223"/>
      <c r="P83" s="223"/>
      <c r="Q83" s="223"/>
      <c r="R83" s="223"/>
      <c r="S83" s="223"/>
      <c r="T83" s="224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5" t="s">
        <v>135</v>
      </c>
      <c r="AU83" s="225" t="s">
        <v>66</v>
      </c>
      <c r="AV83" s="13" t="s">
        <v>75</v>
      </c>
      <c r="AW83" s="13" t="s">
        <v>28</v>
      </c>
      <c r="AX83" s="13" t="s">
        <v>73</v>
      </c>
      <c r="AY83" s="225" t="s">
        <v>120</v>
      </c>
    </row>
    <row r="84" s="2" customFormat="1" ht="14.4" customHeight="1">
      <c r="A84" s="33"/>
      <c r="B84" s="34"/>
      <c r="C84" s="182" t="s">
        <v>75</v>
      </c>
      <c r="D84" s="182" t="s">
        <v>114</v>
      </c>
      <c r="E84" s="183" t="s">
        <v>369</v>
      </c>
      <c r="F84" s="184" t="s">
        <v>370</v>
      </c>
      <c r="G84" s="185" t="s">
        <v>193</v>
      </c>
      <c r="H84" s="186">
        <v>314.19999999999999</v>
      </c>
      <c r="I84" s="187">
        <v>190</v>
      </c>
      <c r="J84" s="187">
        <f>ROUND(I84*H84,2)</f>
        <v>59698</v>
      </c>
      <c r="K84" s="184" t="s">
        <v>118</v>
      </c>
      <c r="L84" s="39"/>
      <c r="M84" s="188" t="s">
        <v>17</v>
      </c>
      <c r="N84" s="189" t="s">
        <v>37</v>
      </c>
      <c r="O84" s="190">
        <v>0.16200000000000001</v>
      </c>
      <c r="P84" s="190">
        <f>O84*H84</f>
        <v>50.900399999999998</v>
      </c>
      <c r="Q84" s="190">
        <v>0</v>
      </c>
      <c r="R84" s="190">
        <f>Q84*H84</f>
        <v>0</v>
      </c>
      <c r="S84" s="190">
        <v>0</v>
      </c>
      <c r="T84" s="191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2" t="s">
        <v>119</v>
      </c>
      <c r="AT84" s="192" t="s">
        <v>114</v>
      </c>
      <c r="AU84" s="192" t="s">
        <v>66</v>
      </c>
      <c r="AY84" s="18" t="s">
        <v>120</v>
      </c>
      <c r="BE84" s="193">
        <f>IF(N84="základní",J84,0)</f>
        <v>59698</v>
      </c>
      <c r="BF84" s="193">
        <f>IF(N84="snížená",J84,0)</f>
        <v>0</v>
      </c>
      <c r="BG84" s="193">
        <f>IF(N84="zákl. přenesená",J84,0)</f>
        <v>0</v>
      </c>
      <c r="BH84" s="193">
        <f>IF(N84="sníž. přenesená",J84,0)</f>
        <v>0</v>
      </c>
      <c r="BI84" s="193">
        <f>IF(N84="nulová",J84,0)</f>
        <v>0</v>
      </c>
      <c r="BJ84" s="18" t="s">
        <v>73</v>
      </c>
      <c r="BK84" s="193">
        <f>ROUND(I84*H84,2)</f>
        <v>59698</v>
      </c>
      <c r="BL84" s="18" t="s">
        <v>119</v>
      </c>
      <c r="BM84" s="192" t="s">
        <v>400</v>
      </c>
    </row>
    <row r="85" s="2" customFormat="1">
      <c r="A85" s="33"/>
      <c r="B85" s="34"/>
      <c r="C85" s="35"/>
      <c r="D85" s="194" t="s">
        <v>122</v>
      </c>
      <c r="E85" s="35"/>
      <c r="F85" s="195" t="s">
        <v>208</v>
      </c>
      <c r="G85" s="35"/>
      <c r="H85" s="35"/>
      <c r="I85" s="35"/>
      <c r="J85" s="35"/>
      <c r="K85" s="35"/>
      <c r="L85" s="39"/>
      <c r="M85" s="196"/>
      <c r="N85" s="197"/>
      <c r="O85" s="78"/>
      <c r="P85" s="78"/>
      <c r="Q85" s="78"/>
      <c r="R85" s="78"/>
      <c r="S85" s="78"/>
      <c r="T85" s="79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122</v>
      </c>
      <c r="AU85" s="18" t="s">
        <v>66</v>
      </c>
    </row>
    <row r="86" s="12" customFormat="1">
      <c r="A86" s="12"/>
      <c r="B86" s="207"/>
      <c r="C86" s="208"/>
      <c r="D86" s="194" t="s">
        <v>135</v>
      </c>
      <c r="E86" s="209" t="s">
        <v>17</v>
      </c>
      <c r="F86" s="210" t="s">
        <v>372</v>
      </c>
      <c r="G86" s="208"/>
      <c r="H86" s="209" t="s">
        <v>17</v>
      </c>
      <c r="I86" s="208"/>
      <c r="J86" s="208"/>
      <c r="K86" s="208"/>
      <c r="L86" s="211"/>
      <c r="M86" s="212"/>
      <c r="N86" s="213"/>
      <c r="O86" s="213"/>
      <c r="P86" s="213"/>
      <c r="Q86" s="213"/>
      <c r="R86" s="213"/>
      <c r="S86" s="213"/>
      <c r="T86" s="214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5" t="s">
        <v>135</v>
      </c>
      <c r="AU86" s="215" t="s">
        <v>66</v>
      </c>
      <c r="AV86" s="12" t="s">
        <v>73</v>
      </c>
      <c r="AW86" s="12" t="s">
        <v>28</v>
      </c>
      <c r="AX86" s="12" t="s">
        <v>66</v>
      </c>
      <c r="AY86" s="215" t="s">
        <v>120</v>
      </c>
    </row>
    <row r="87" s="13" customFormat="1">
      <c r="A87" s="13"/>
      <c r="B87" s="216"/>
      <c r="C87" s="217"/>
      <c r="D87" s="194" t="s">
        <v>135</v>
      </c>
      <c r="E87" s="218" t="s">
        <v>17</v>
      </c>
      <c r="F87" s="219" t="s">
        <v>373</v>
      </c>
      <c r="G87" s="217"/>
      <c r="H87" s="220">
        <v>314.19999999999999</v>
      </c>
      <c r="I87" s="217"/>
      <c r="J87" s="217"/>
      <c r="K87" s="217"/>
      <c r="L87" s="221"/>
      <c r="M87" s="222"/>
      <c r="N87" s="223"/>
      <c r="O87" s="223"/>
      <c r="P87" s="223"/>
      <c r="Q87" s="223"/>
      <c r="R87" s="223"/>
      <c r="S87" s="223"/>
      <c r="T87" s="22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5" t="s">
        <v>135</v>
      </c>
      <c r="AU87" s="225" t="s">
        <v>66</v>
      </c>
      <c r="AV87" s="13" t="s">
        <v>75</v>
      </c>
      <c r="AW87" s="13" t="s">
        <v>28</v>
      </c>
      <c r="AX87" s="13" t="s">
        <v>73</v>
      </c>
      <c r="AY87" s="225" t="s">
        <v>120</v>
      </c>
    </row>
    <row r="88" s="2" customFormat="1" ht="24.15" customHeight="1">
      <c r="A88" s="33"/>
      <c r="B88" s="34"/>
      <c r="C88" s="182" t="s">
        <v>158</v>
      </c>
      <c r="D88" s="182" t="s">
        <v>114</v>
      </c>
      <c r="E88" s="183" t="s">
        <v>401</v>
      </c>
      <c r="F88" s="184" t="s">
        <v>402</v>
      </c>
      <c r="G88" s="185" t="s">
        <v>193</v>
      </c>
      <c r="H88" s="186">
        <v>94</v>
      </c>
      <c r="I88" s="187">
        <v>49.700000000000003</v>
      </c>
      <c r="J88" s="187">
        <f>ROUND(I88*H88,2)</f>
        <v>4671.8000000000002</v>
      </c>
      <c r="K88" s="184" t="s">
        <v>118</v>
      </c>
      <c r="L88" s="39"/>
      <c r="M88" s="188" t="s">
        <v>17</v>
      </c>
      <c r="N88" s="189" t="s">
        <v>37</v>
      </c>
      <c r="O88" s="190">
        <v>0.16800000000000001</v>
      </c>
      <c r="P88" s="190">
        <f>O88*H88</f>
        <v>15.792000000000002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2" t="s">
        <v>119</v>
      </c>
      <c r="AT88" s="192" t="s">
        <v>114</v>
      </c>
      <c r="AU88" s="192" t="s">
        <v>66</v>
      </c>
      <c r="AY88" s="18" t="s">
        <v>120</v>
      </c>
      <c r="BE88" s="193">
        <f>IF(N88="základní",J88,0)</f>
        <v>4671.8000000000002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8" t="s">
        <v>73</v>
      </c>
      <c r="BK88" s="193">
        <f>ROUND(I88*H88,2)</f>
        <v>4671.8000000000002</v>
      </c>
      <c r="BL88" s="18" t="s">
        <v>119</v>
      </c>
      <c r="BM88" s="192" t="s">
        <v>403</v>
      </c>
    </row>
    <row r="89" s="12" customFormat="1">
      <c r="A89" s="12"/>
      <c r="B89" s="207"/>
      <c r="C89" s="208"/>
      <c r="D89" s="194" t="s">
        <v>135</v>
      </c>
      <c r="E89" s="209" t="s">
        <v>17</v>
      </c>
      <c r="F89" s="210" t="s">
        <v>404</v>
      </c>
      <c r="G89" s="208"/>
      <c r="H89" s="209" t="s">
        <v>17</v>
      </c>
      <c r="I89" s="208"/>
      <c r="J89" s="208"/>
      <c r="K89" s="208"/>
      <c r="L89" s="211"/>
      <c r="M89" s="212"/>
      <c r="N89" s="213"/>
      <c r="O89" s="213"/>
      <c r="P89" s="213"/>
      <c r="Q89" s="213"/>
      <c r="R89" s="213"/>
      <c r="S89" s="213"/>
      <c r="T89" s="21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5" t="s">
        <v>135</v>
      </c>
      <c r="AU89" s="215" t="s">
        <v>66</v>
      </c>
      <c r="AV89" s="12" t="s">
        <v>73</v>
      </c>
      <c r="AW89" s="12" t="s">
        <v>28</v>
      </c>
      <c r="AX89" s="12" t="s">
        <v>66</v>
      </c>
      <c r="AY89" s="215" t="s">
        <v>120</v>
      </c>
    </row>
    <row r="90" s="13" customFormat="1">
      <c r="A90" s="13"/>
      <c r="B90" s="216"/>
      <c r="C90" s="217"/>
      <c r="D90" s="194" t="s">
        <v>135</v>
      </c>
      <c r="E90" s="218" t="s">
        <v>17</v>
      </c>
      <c r="F90" s="219" t="s">
        <v>197</v>
      </c>
      <c r="G90" s="217"/>
      <c r="H90" s="220">
        <v>94</v>
      </c>
      <c r="I90" s="217"/>
      <c r="J90" s="217"/>
      <c r="K90" s="217"/>
      <c r="L90" s="221"/>
      <c r="M90" s="222"/>
      <c r="N90" s="223"/>
      <c r="O90" s="223"/>
      <c r="P90" s="223"/>
      <c r="Q90" s="223"/>
      <c r="R90" s="223"/>
      <c r="S90" s="223"/>
      <c r="T90" s="22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5" t="s">
        <v>135</v>
      </c>
      <c r="AU90" s="225" t="s">
        <v>66</v>
      </c>
      <c r="AV90" s="13" t="s">
        <v>75</v>
      </c>
      <c r="AW90" s="13" t="s">
        <v>28</v>
      </c>
      <c r="AX90" s="13" t="s">
        <v>73</v>
      </c>
      <c r="AY90" s="225" t="s">
        <v>120</v>
      </c>
    </row>
    <row r="91" s="2" customFormat="1" ht="14.4" customHeight="1">
      <c r="A91" s="33"/>
      <c r="B91" s="34"/>
      <c r="C91" s="182" t="s">
        <v>119</v>
      </c>
      <c r="D91" s="182" t="s">
        <v>114</v>
      </c>
      <c r="E91" s="183" t="s">
        <v>149</v>
      </c>
      <c r="F91" s="184" t="s">
        <v>150</v>
      </c>
      <c r="G91" s="185" t="s">
        <v>117</v>
      </c>
      <c r="H91" s="186">
        <v>1571</v>
      </c>
      <c r="I91" s="187">
        <v>56.700000000000003</v>
      </c>
      <c r="J91" s="187">
        <f>ROUND(I91*H91,2)</f>
        <v>89075.699999999997</v>
      </c>
      <c r="K91" s="184" t="s">
        <v>17</v>
      </c>
      <c r="L91" s="39"/>
      <c r="M91" s="188" t="s">
        <v>17</v>
      </c>
      <c r="N91" s="189" t="s">
        <v>37</v>
      </c>
      <c r="O91" s="190">
        <v>0.18099999999999999</v>
      </c>
      <c r="P91" s="190">
        <f>O91*H91</f>
        <v>284.351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2" t="s">
        <v>119</v>
      </c>
      <c r="AT91" s="192" t="s">
        <v>114</v>
      </c>
      <c r="AU91" s="192" t="s">
        <v>66</v>
      </c>
      <c r="AY91" s="18" t="s">
        <v>120</v>
      </c>
      <c r="BE91" s="193">
        <f>IF(N91="základní",J91,0)</f>
        <v>89075.699999999997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8" t="s">
        <v>73</v>
      </c>
      <c r="BK91" s="193">
        <f>ROUND(I91*H91,2)</f>
        <v>89075.699999999997</v>
      </c>
      <c r="BL91" s="18" t="s">
        <v>119</v>
      </c>
      <c r="BM91" s="192" t="s">
        <v>405</v>
      </c>
    </row>
    <row r="92" s="2" customFormat="1">
      <c r="A92" s="33"/>
      <c r="B92" s="34"/>
      <c r="C92" s="35"/>
      <c r="D92" s="194" t="s">
        <v>122</v>
      </c>
      <c r="E92" s="35"/>
      <c r="F92" s="195" t="s">
        <v>152</v>
      </c>
      <c r="G92" s="35"/>
      <c r="H92" s="35"/>
      <c r="I92" s="35"/>
      <c r="J92" s="35"/>
      <c r="K92" s="35"/>
      <c r="L92" s="39"/>
      <c r="M92" s="196"/>
      <c r="N92" s="197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122</v>
      </c>
      <c r="AU92" s="18" t="s">
        <v>66</v>
      </c>
    </row>
    <row r="93" s="12" customFormat="1">
      <c r="A93" s="12"/>
      <c r="B93" s="207"/>
      <c r="C93" s="208"/>
      <c r="D93" s="194" t="s">
        <v>135</v>
      </c>
      <c r="E93" s="209" t="s">
        <v>17</v>
      </c>
      <c r="F93" s="210" t="s">
        <v>317</v>
      </c>
      <c r="G93" s="208"/>
      <c r="H93" s="209" t="s">
        <v>17</v>
      </c>
      <c r="I93" s="208"/>
      <c r="J93" s="208"/>
      <c r="K93" s="208"/>
      <c r="L93" s="211"/>
      <c r="M93" s="212"/>
      <c r="N93" s="213"/>
      <c r="O93" s="213"/>
      <c r="P93" s="213"/>
      <c r="Q93" s="213"/>
      <c r="R93" s="213"/>
      <c r="S93" s="213"/>
      <c r="T93" s="214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15" t="s">
        <v>135</v>
      </c>
      <c r="AU93" s="215" t="s">
        <v>66</v>
      </c>
      <c r="AV93" s="12" t="s">
        <v>73</v>
      </c>
      <c r="AW93" s="12" t="s">
        <v>28</v>
      </c>
      <c r="AX93" s="12" t="s">
        <v>66</v>
      </c>
      <c r="AY93" s="215" t="s">
        <v>120</v>
      </c>
    </row>
    <row r="94" s="13" customFormat="1">
      <c r="A94" s="13"/>
      <c r="B94" s="216"/>
      <c r="C94" s="217"/>
      <c r="D94" s="194" t="s">
        <v>135</v>
      </c>
      <c r="E94" s="218" t="s">
        <v>17</v>
      </c>
      <c r="F94" s="219" t="s">
        <v>406</v>
      </c>
      <c r="G94" s="217"/>
      <c r="H94" s="220">
        <v>1571</v>
      </c>
      <c r="I94" s="217"/>
      <c r="J94" s="217"/>
      <c r="K94" s="217"/>
      <c r="L94" s="221"/>
      <c r="M94" s="222"/>
      <c r="N94" s="223"/>
      <c r="O94" s="223"/>
      <c r="P94" s="223"/>
      <c r="Q94" s="223"/>
      <c r="R94" s="223"/>
      <c r="S94" s="223"/>
      <c r="T94" s="22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5" t="s">
        <v>135</v>
      </c>
      <c r="AU94" s="225" t="s">
        <v>66</v>
      </c>
      <c r="AV94" s="13" t="s">
        <v>75</v>
      </c>
      <c r="AW94" s="13" t="s">
        <v>28</v>
      </c>
      <c r="AX94" s="13" t="s">
        <v>73</v>
      </c>
      <c r="AY94" s="225" t="s">
        <v>120</v>
      </c>
    </row>
    <row r="95" s="2" customFormat="1" ht="14.4" customHeight="1">
      <c r="A95" s="33"/>
      <c r="B95" s="34"/>
      <c r="C95" s="198" t="s">
        <v>148</v>
      </c>
      <c r="D95" s="198" t="s">
        <v>125</v>
      </c>
      <c r="E95" s="199" t="s">
        <v>154</v>
      </c>
      <c r="F95" s="200" t="s">
        <v>155</v>
      </c>
      <c r="G95" s="201" t="s">
        <v>156</v>
      </c>
      <c r="H95" s="202">
        <v>235.65000000000001</v>
      </c>
      <c r="I95" s="203">
        <v>200</v>
      </c>
      <c r="J95" s="203">
        <f>ROUND(I95*H95,2)</f>
        <v>47130</v>
      </c>
      <c r="K95" s="200" t="s">
        <v>118</v>
      </c>
      <c r="L95" s="204"/>
      <c r="M95" s="205" t="s">
        <v>17</v>
      </c>
      <c r="N95" s="206" t="s">
        <v>37</v>
      </c>
      <c r="O95" s="190">
        <v>0</v>
      </c>
      <c r="P95" s="190">
        <f>O95*H95</f>
        <v>0</v>
      </c>
      <c r="Q95" s="190">
        <v>0.20000000000000001</v>
      </c>
      <c r="R95" s="190">
        <f>Q95*H95</f>
        <v>47.130000000000003</v>
      </c>
      <c r="S95" s="190">
        <v>0</v>
      </c>
      <c r="T95" s="19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2" t="s">
        <v>129</v>
      </c>
      <c r="AT95" s="192" t="s">
        <v>125</v>
      </c>
      <c r="AU95" s="192" t="s">
        <v>66</v>
      </c>
      <c r="AY95" s="18" t="s">
        <v>120</v>
      </c>
      <c r="BE95" s="193">
        <f>IF(N95="základní",J95,0)</f>
        <v>47130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8" t="s">
        <v>73</v>
      </c>
      <c r="BK95" s="193">
        <f>ROUND(I95*H95,2)</f>
        <v>47130</v>
      </c>
      <c r="BL95" s="18" t="s">
        <v>119</v>
      </c>
      <c r="BM95" s="192" t="s">
        <v>407</v>
      </c>
    </row>
    <row r="96" s="12" customFormat="1">
      <c r="A96" s="12"/>
      <c r="B96" s="207"/>
      <c r="C96" s="208"/>
      <c r="D96" s="194" t="s">
        <v>135</v>
      </c>
      <c r="E96" s="209" t="s">
        <v>17</v>
      </c>
      <c r="F96" s="210" t="s">
        <v>320</v>
      </c>
      <c r="G96" s="208"/>
      <c r="H96" s="209" t="s">
        <v>17</v>
      </c>
      <c r="I96" s="208"/>
      <c r="J96" s="208"/>
      <c r="K96" s="208"/>
      <c r="L96" s="211"/>
      <c r="M96" s="212"/>
      <c r="N96" s="213"/>
      <c r="O96" s="213"/>
      <c r="P96" s="213"/>
      <c r="Q96" s="213"/>
      <c r="R96" s="213"/>
      <c r="S96" s="213"/>
      <c r="T96" s="21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5" t="s">
        <v>135</v>
      </c>
      <c r="AU96" s="215" t="s">
        <v>66</v>
      </c>
      <c r="AV96" s="12" t="s">
        <v>73</v>
      </c>
      <c r="AW96" s="12" t="s">
        <v>28</v>
      </c>
      <c r="AX96" s="12" t="s">
        <v>66</v>
      </c>
      <c r="AY96" s="215" t="s">
        <v>120</v>
      </c>
    </row>
    <row r="97" s="13" customFormat="1">
      <c r="A97" s="13"/>
      <c r="B97" s="216"/>
      <c r="C97" s="217"/>
      <c r="D97" s="194" t="s">
        <v>135</v>
      </c>
      <c r="E97" s="218" t="s">
        <v>17</v>
      </c>
      <c r="F97" s="219" t="s">
        <v>408</v>
      </c>
      <c r="G97" s="217"/>
      <c r="H97" s="220">
        <v>235.65000000000001</v>
      </c>
      <c r="I97" s="217"/>
      <c r="J97" s="217"/>
      <c r="K97" s="217"/>
      <c r="L97" s="221"/>
      <c r="M97" s="222"/>
      <c r="N97" s="223"/>
      <c r="O97" s="223"/>
      <c r="P97" s="223"/>
      <c r="Q97" s="223"/>
      <c r="R97" s="223"/>
      <c r="S97" s="223"/>
      <c r="T97" s="22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5" t="s">
        <v>135</v>
      </c>
      <c r="AU97" s="225" t="s">
        <v>66</v>
      </c>
      <c r="AV97" s="13" t="s">
        <v>75</v>
      </c>
      <c r="AW97" s="13" t="s">
        <v>28</v>
      </c>
      <c r="AX97" s="13" t="s">
        <v>73</v>
      </c>
      <c r="AY97" s="225" t="s">
        <v>120</v>
      </c>
    </row>
    <row r="98" s="2" customFormat="1" ht="24.15" customHeight="1">
      <c r="A98" s="33"/>
      <c r="B98" s="34"/>
      <c r="C98" s="182" t="s">
        <v>153</v>
      </c>
      <c r="D98" s="182" t="s">
        <v>114</v>
      </c>
      <c r="E98" s="183" t="s">
        <v>249</v>
      </c>
      <c r="F98" s="184" t="s">
        <v>250</v>
      </c>
      <c r="G98" s="185" t="s">
        <v>251</v>
      </c>
      <c r="H98" s="186">
        <v>60.960000000000001</v>
      </c>
      <c r="I98" s="187">
        <v>222</v>
      </c>
      <c r="J98" s="187">
        <f>ROUND(I98*H98,2)</f>
        <v>13533.120000000001</v>
      </c>
      <c r="K98" s="184" t="s">
        <v>118</v>
      </c>
      <c r="L98" s="39"/>
      <c r="M98" s="188" t="s">
        <v>17</v>
      </c>
      <c r="N98" s="189" t="s">
        <v>37</v>
      </c>
      <c r="O98" s="190">
        <v>0.75</v>
      </c>
      <c r="P98" s="190">
        <f>O98*H98</f>
        <v>45.719999999999999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2" t="s">
        <v>119</v>
      </c>
      <c r="AT98" s="192" t="s">
        <v>114</v>
      </c>
      <c r="AU98" s="192" t="s">
        <v>66</v>
      </c>
      <c r="AY98" s="18" t="s">
        <v>120</v>
      </c>
      <c r="BE98" s="193">
        <f>IF(N98="základní",J98,0)</f>
        <v>13533.120000000001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8" t="s">
        <v>73</v>
      </c>
      <c r="BK98" s="193">
        <f>ROUND(I98*H98,2)</f>
        <v>13533.120000000001</v>
      </c>
      <c r="BL98" s="18" t="s">
        <v>119</v>
      </c>
      <c r="BM98" s="192" t="s">
        <v>409</v>
      </c>
    </row>
    <row r="99" s="2" customFormat="1">
      <c r="A99" s="33"/>
      <c r="B99" s="34"/>
      <c r="C99" s="35"/>
      <c r="D99" s="194" t="s">
        <v>122</v>
      </c>
      <c r="E99" s="35"/>
      <c r="F99" s="195" t="s">
        <v>247</v>
      </c>
      <c r="G99" s="35"/>
      <c r="H99" s="35"/>
      <c r="I99" s="35"/>
      <c r="J99" s="35"/>
      <c r="K99" s="35"/>
      <c r="L99" s="39"/>
      <c r="M99" s="196"/>
      <c r="N99" s="197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122</v>
      </c>
      <c r="AU99" s="18" t="s">
        <v>66</v>
      </c>
    </row>
    <row r="100" s="12" customFormat="1">
      <c r="A100" s="12"/>
      <c r="B100" s="207"/>
      <c r="C100" s="208"/>
      <c r="D100" s="194" t="s">
        <v>135</v>
      </c>
      <c r="E100" s="209" t="s">
        <v>17</v>
      </c>
      <c r="F100" s="210" t="s">
        <v>375</v>
      </c>
      <c r="G100" s="208"/>
      <c r="H100" s="209" t="s">
        <v>17</v>
      </c>
      <c r="I100" s="208"/>
      <c r="J100" s="208"/>
      <c r="K100" s="208"/>
      <c r="L100" s="211"/>
      <c r="M100" s="212"/>
      <c r="N100" s="213"/>
      <c r="O100" s="213"/>
      <c r="P100" s="213"/>
      <c r="Q100" s="213"/>
      <c r="R100" s="213"/>
      <c r="S100" s="213"/>
      <c r="T100" s="214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5" t="s">
        <v>135</v>
      </c>
      <c r="AU100" s="215" t="s">
        <v>66</v>
      </c>
      <c r="AV100" s="12" t="s">
        <v>73</v>
      </c>
      <c r="AW100" s="12" t="s">
        <v>28</v>
      </c>
      <c r="AX100" s="12" t="s">
        <v>66</v>
      </c>
      <c r="AY100" s="215" t="s">
        <v>120</v>
      </c>
    </row>
    <row r="101" s="12" customFormat="1">
      <c r="A101" s="12"/>
      <c r="B101" s="207"/>
      <c r="C101" s="208"/>
      <c r="D101" s="194" t="s">
        <v>135</v>
      </c>
      <c r="E101" s="209" t="s">
        <v>17</v>
      </c>
      <c r="F101" s="210" t="s">
        <v>258</v>
      </c>
      <c r="G101" s="208"/>
      <c r="H101" s="209" t="s">
        <v>17</v>
      </c>
      <c r="I101" s="208"/>
      <c r="J101" s="208"/>
      <c r="K101" s="208"/>
      <c r="L101" s="211"/>
      <c r="M101" s="212"/>
      <c r="N101" s="213"/>
      <c r="O101" s="213"/>
      <c r="P101" s="213"/>
      <c r="Q101" s="213"/>
      <c r="R101" s="213"/>
      <c r="S101" s="213"/>
      <c r="T101" s="21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5" t="s">
        <v>135</v>
      </c>
      <c r="AU101" s="215" t="s">
        <v>66</v>
      </c>
      <c r="AV101" s="12" t="s">
        <v>73</v>
      </c>
      <c r="AW101" s="12" t="s">
        <v>28</v>
      </c>
      <c r="AX101" s="12" t="s">
        <v>66</v>
      </c>
      <c r="AY101" s="215" t="s">
        <v>120</v>
      </c>
    </row>
    <row r="102" s="12" customFormat="1">
      <c r="A102" s="12"/>
      <c r="B102" s="207"/>
      <c r="C102" s="208"/>
      <c r="D102" s="194" t="s">
        <v>135</v>
      </c>
      <c r="E102" s="209" t="s">
        <v>17</v>
      </c>
      <c r="F102" s="210" t="s">
        <v>259</v>
      </c>
      <c r="G102" s="208"/>
      <c r="H102" s="209" t="s">
        <v>17</v>
      </c>
      <c r="I102" s="208"/>
      <c r="J102" s="208"/>
      <c r="K102" s="208"/>
      <c r="L102" s="211"/>
      <c r="M102" s="212"/>
      <c r="N102" s="213"/>
      <c r="O102" s="213"/>
      <c r="P102" s="213"/>
      <c r="Q102" s="213"/>
      <c r="R102" s="213"/>
      <c r="S102" s="213"/>
      <c r="T102" s="214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5" t="s">
        <v>135</v>
      </c>
      <c r="AU102" s="215" t="s">
        <v>66</v>
      </c>
      <c r="AV102" s="12" t="s">
        <v>73</v>
      </c>
      <c r="AW102" s="12" t="s">
        <v>28</v>
      </c>
      <c r="AX102" s="12" t="s">
        <v>66</v>
      </c>
      <c r="AY102" s="215" t="s">
        <v>120</v>
      </c>
    </row>
    <row r="103" s="13" customFormat="1">
      <c r="A103" s="13"/>
      <c r="B103" s="216"/>
      <c r="C103" s="217"/>
      <c r="D103" s="194" t="s">
        <v>135</v>
      </c>
      <c r="E103" s="218" t="s">
        <v>17</v>
      </c>
      <c r="F103" s="219" t="s">
        <v>376</v>
      </c>
      <c r="G103" s="217"/>
      <c r="H103" s="220">
        <v>60.960000000000001</v>
      </c>
      <c r="I103" s="217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5" t="s">
        <v>135</v>
      </c>
      <c r="AU103" s="225" t="s">
        <v>66</v>
      </c>
      <c r="AV103" s="13" t="s">
        <v>75</v>
      </c>
      <c r="AW103" s="13" t="s">
        <v>28</v>
      </c>
      <c r="AX103" s="13" t="s">
        <v>73</v>
      </c>
      <c r="AY103" s="225" t="s">
        <v>120</v>
      </c>
    </row>
    <row r="104" s="2" customFormat="1" ht="14.4" customHeight="1">
      <c r="A104" s="33"/>
      <c r="B104" s="34"/>
      <c r="C104" s="198" t="s">
        <v>297</v>
      </c>
      <c r="D104" s="198" t="s">
        <v>125</v>
      </c>
      <c r="E104" s="199" t="s">
        <v>254</v>
      </c>
      <c r="F104" s="200" t="s">
        <v>255</v>
      </c>
      <c r="G104" s="201" t="s">
        <v>128</v>
      </c>
      <c r="H104" s="202">
        <v>54.863999999999997</v>
      </c>
      <c r="I104" s="203">
        <v>100</v>
      </c>
      <c r="J104" s="203">
        <f>ROUND(I104*H104,2)</f>
        <v>5486.3999999999996</v>
      </c>
      <c r="K104" s="200" t="s">
        <v>118</v>
      </c>
      <c r="L104" s="204"/>
      <c r="M104" s="205" t="s">
        <v>17</v>
      </c>
      <c r="N104" s="206" t="s">
        <v>37</v>
      </c>
      <c r="O104" s="190">
        <v>0</v>
      </c>
      <c r="P104" s="190">
        <f>O104*H104</f>
        <v>0</v>
      </c>
      <c r="Q104" s="190">
        <v>0.001</v>
      </c>
      <c r="R104" s="190">
        <f>Q104*H104</f>
        <v>0.054863999999999996</v>
      </c>
      <c r="S104" s="190">
        <v>0</v>
      </c>
      <c r="T104" s="19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2" t="s">
        <v>129</v>
      </c>
      <c r="AT104" s="192" t="s">
        <v>125</v>
      </c>
      <c r="AU104" s="192" t="s">
        <v>66</v>
      </c>
      <c r="AY104" s="18" t="s">
        <v>120</v>
      </c>
      <c r="BE104" s="193">
        <f>IF(N104="základní",J104,0)</f>
        <v>5486.3999999999996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8" t="s">
        <v>73</v>
      </c>
      <c r="BK104" s="193">
        <f>ROUND(I104*H104,2)</f>
        <v>5486.3999999999996</v>
      </c>
      <c r="BL104" s="18" t="s">
        <v>119</v>
      </c>
      <c r="BM104" s="192" t="s">
        <v>410</v>
      </c>
    </row>
    <row r="105" s="12" customFormat="1">
      <c r="A105" s="12"/>
      <c r="B105" s="207"/>
      <c r="C105" s="208"/>
      <c r="D105" s="194" t="s">
        <v>135</v>
      </c>
      <c r="E105" s="209" t="s">
        <v>17</v>
      </c>
      <c r="F105" s="210" t="s">
        <v>257</v>
      </c>
      <c r="G105" s="208"/>
      <c r="H105" s="209" t="s">
        <v>17</v>
      </c>
      <c r="I105" s="208"/>
      <c r="J105" s="208"/>
      <c r="K105" s="208"/>
      <c r="L105" s="211"/>
      <c r="M105" s="212"/>
      <c r="N105" s="213"/>
      <c r="O105" s="213"/>
      <c r="P105" s="213"/>
      <c r="Q105" s="213"/>
      <c r="R105" s="213"/>
      <c r="S105" s="213"/>
      <c r="T105" s="214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15" t="s">
        <v>135</v>
      </c>
      <c r="AU105" s="215" t="s">
        <v>66</v>
      </c>
      <c r="AV105" s="12" t="s">
        <v>73</v>
      </c>
      <c r="AW105" s="12" t="s">
        <v>28</v>
      </c>
      <c r="AX105" s="12" t="s">
        <v>66</v>
      </c>
      <c r="AY105" s="215" t="s">
        <v>120</v>
      </c>
    </row>
    <row r="106" s="12" customFormat="1">
      <c r="A106" s="12"/>
      <c r="B106" s="207"/>
      <c r="C106" s="208"/>
      <c r="D106" s="194" t="s">
        <v>135</v>
      </c>
      <c r="E106" s="209" t="s">
        <v>17</v>
      </c>
      <c r="F106" s="210" t="s">
        <v>258</v>
      </c>
      <c r="G106" s="208"/>
      <c r="H106" s="209" t="s">
        <v>17</v>
      </c>
      <c r="I106" s="208"/>
      <c r="J106" s="208"/>
      <c r="K106" s="208"/>
      <c r="L106" s="211"/>
      <c r="M106" s="212"/>
      <c r="N106" s="213"/>
      <c r="O106" s="213"/>
      <c r="P106" s="213"/>
      <c r="Q106" s="213"/>
      <c r="R106" s="213"/>
      <c r="S106" s="213"/>
      <c r="T106" s="214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5" t="s">
        <v>135</v>
      </c>
      <c r="AU106" s="215" t="s">
        <v>66</v>
      </c>
      <c r="AV106" s="12" t="s">
        <v>73</v>
      </c>
      <c r="AW106" s="12" t="s">
        <v>28</v>
      </c>
      <c r="AX106" s="12" t="s">
        <v>66</v>
      </c>
      <c r="AY106" s="215" t="s">
        <v>120</v>
      </c>
    </row>
    <row r="107" s="12" customFormat="1">
      <c r="A107" s="12"/>
      <c r="B107" s="207"/>
      <c r="C107" s="208"/>
      <c r="D107" s="194" t="s">
        <v>135</v>
      </c>
      <c r="E107" s="209" t="s">
        <v>17</v>
      </c>
      <c r="F107" s="210" t="s">
        <v>259</v>
      </c>
      <c r="G107" s="208"/>
      <c r="H107" s="209" t="s">
        <v>17</v>
      </c>
      <c r="I107" s="208"/>
      <c r="J107" s="208"/>
      <c r="K107" s="208"/>
      <c r="L107" s="211"/>
      <c r="M107" s="212"/>
      <c r="N107" s="213"/>
      <c r="O107" s="213"/>
      <c r="P107" s="213"/>
      <c r="Q107" s="213"/>
      <c r="R107" s="213"/>
      <c r="S107" s="213"/>
      <c r="T107" s="214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15" t="s">
        <v>135</v>
      </c>
      <c r="AU107" s="215" t="s">
        <v>66</v>
      </c>
      <c r="AV107" s="12" t="s">
        <v>73</v>
      </c>
      <c r="AW107" s="12" t="s">
        <v>28</v>
      </c>
      <c r="AX107" s="12" t="s">
        <v>66</v>
      </c>
      <c r="AY107" s="215" t="s">
        <v>120</v>
      </c>
    </row>
    <row r="108" s="13" customFormat="1">
      <c r="A108" s="13"/>
      <c r="B108" s="216"/>
      <c r="C108" s="217"/>
      <c r="D108" s="194" t="s">
        <v>135</v>
      </c>
      <c r="E108" s="218" t="s">
        <v>17</v>
      </c>
      <c r="F108" s="219" t="s">
        <v>378</v>
      </c>
      <c r="G108" s="217"/>
      <c r="H108" s="220">
        <v>54.863999999999997</v>
      </c>
      <c r="I108" s="217"/>
      <c r="J108" s="217"/>
      <c r="K108" s="217"/>
      <c r="L108" s="221"/>
      <c r="M108" s="222"/>
      <c r="N108" s="223"/>
      <c r="O108" s="223"/>
      <c r="P108" s="223"/>
      <c r="Q108" s="223"/>
      <c r="R108" s="223"/>
      <c r="S108" s="223"/>
      <c r="T108" s="22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5" t="s">
        <v>135</v>
      </c>
      <c r="AU108" s="225" t="s">
        <v>66</v>
      </c>
      <c r="AV108" s="13" t="s">
        <v>75</v>
      </c>
      <c r="AW108" s="13" t="s">
        <v>28</v>
      </c>
      <c r="AX108" s="13" t="s">
        <v>73</v>
      </c>
      <c r="AY108" s="225" t="s">
        <v>120</v>
      </c>
    </row>
    <row r="109" s="2" customFormat="1" ht="14.4" customHeight="1">
      <c r="A109" s="33"/>
      <c r="B109" s="34"/>
      <c r="C109" s="182" t="s">
        <v>129</v>
      </c>
      <c r="D109" s="182" t="s">
        <v>114</v>
      </c>
      <c r="E109" s="183" t="s">
        <v>165</v>
      </c>
      <c r="F109" s="184" t="s">
        <v>166</v>
      </c>
      <c r="G109" s="185" t="s">
        <v>156</v>
      </c>
      <c r="H109" s="186">
        <v>211.08000000000001</v>
      </c>
      <c r="I109" s="187">
        <v>400</v>
      </c>
      <c r="J109" s="187">
        <f>ROUND(I109*H109,2)</f>
        <v>84432</v>
      </c>
      <c r="K109" s="184" t="s">
        <v>118</v>
      </c>
      <c r="L109" s="39"/>
      <c r="M109" s="188" t="s">
        <v>17</v>
      </c>
      <c r="N109" s="189" t="s">
        <v>37</v>
      </c>
      <c r="O109" s="190">
        <v>1.196</v>
      </c>
      <c r="P109" s="190">
        <f>O109*H109</f>
        <v>252.45168000000001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2" t="s">
        <v>119</v>
      </c>
      <c r="AT109" s="192" t="s">
        <v>114</v>
      </c>
      <c r="AU109" s="192" t="s">
        <v>66</v>
      </c>
      <c r="AY109" s="18" t="s">
        <v>120</v>
      </c>
      <c r="BE109" s="193">
        <f>IF(N109="základní",J109,0)</f>
        <v>84432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8" t="s">
        <v>73</v>
      </c>
      <c r="BK109" s="193">
        <f>ROUND(I109*H109,2)</f>
        <v>84432</v>
      </c>
      <c r="BL109" s="18" t="s">
        <v>119</v>
      </c>
      <c r="BM109" s="192" t="s">
        <v>411</v>
      </c>
    </row>
    <row r="110" s="2" customFormat="1" ht="14.4" customHeight="1">
      <c r="A110" s="33"/>
      <c r="B110" s="34"/>
      <c r="C110" s="182" t="s">
        <v>198</v>
      </c>
      <c r="D110" s="182" t="s">
        <v>114</v>
      </c>
      <c r="E110" s="183" t="s">
        <v>175</v>
      </c>
      <c r="F110" s="184" t="s">
        <v>176</v>
      </c>
      <c r="G110" s="185" t="s">
        <v>156</v>
      </c>
      <c r="H110" s="186">
        <v>211.08000000000001</v>
      </c>
      <c r="I110" s="187">
        <v>334</v>
      </c>
      <c r="J110" s="187">
        <f>ROUND(I110*H110,2)</f>
        <v>70500.720000000001</v>
      </c>
      <c r="K110" s="184" t="s">
        <v>118</v>
      </c>
      <c r="L110" s="39"/>
      <c r="M110" s="188" t="s">
        <v>17</v>
      </c>
      <c r="N110" s="189" t="s">
        <v>37</v>
      </c>
      <c r="O110" s="190">
        <v>0.45200000000000001</v>
      </c>
      <c r="P110" s="190">
        <f>O110*H110</f>
        <v>95.408160000000009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2" t="s">
        <v>119</v>
      </c>
      <c r="AT110" s="192" t="s">
        <v>114</v>
      </c>
      <c r="AU110" s="192" t="s">
        <v>66</v>
      </c>
      <c r="AY110" s="18" t="s">
        <v>120</v>
      </c>
      <c r="BE110" s="193">
        <f>IF(N110="základní",J110,0)</f>
        <v>70500.720000000001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8" t="s">
        <v>73</v>
      </c>
      <c r="BK110" s="193">
        <f>ROUND(I110*H110,2)</f>
        <v>70500.720000000001</v>
      </c>
      <c r="BL110" s="18" t="s">
        <v>119</v>
      </c>
      <c r="BM110" s="192" t="s">
        <v>412</v>
      </c>
    </row>
    <row r="111" s="2" customFormat="1">
      <c r="A111" s="33"/>
      <c r="B111" s="34"/>
      <c r="C111" s="35"/>
      <c r="D111" s="194" t="s">
        <v>122</v>
      </c>
      <c r="E111" s="35"/>
      <c r="F111" s="195" t="s">
        <v>178</v>
      </c>
      <c r="G111" s="35"/>
      <c r="H111" s="35"/>
      <c r="I111" s="35"/>
      <c r="J111" s="35"/>
      <c r="K111" s="35"/>
      <c r="L111" s="39"/>
      <c r="M111" s="196"/>
      <c r="N111" s="197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122</v>
      </c>
      <c r="AU111" s="18" t="s">
        <v>66</v>
      </c>
    </row>
    <row r="112" s="2" customFormat="1" ht="14.4" customHeight="1">
      <c r="A112" s="33"/>
      <c r="B112" s="34"/>
      <c r="C112" s="182" t="s">
        <v>204</v>
      </c>
      <c r="D112" s="182" t="s">
        <v>114</v>
      </c>
      <c r="E112" s="183" t="s">
        <v>180</v>
      </c>
      <c r="F112" s="184" t="s">
        <v>181</v>
      </c>
      <c r="G112" s="185" t="s">
        <v>156</v>
      </c>
      <c r="H112" s="186">
        <v>211.08000000000001</v>
      </c>
      <c r="I112" s="187">
        <v>20.300000000000001</v>
      </c>
      <c r="J112" s="187">
        <f>ROUND(I112*H112,2)</f>
        <v>4284.9200000000001</v>
      </c>
      <c r="K112" s="184" t="s">
        <v>118</v>
      </c>
      <c r="L112" s="39"/>
      <c r="M112" s="188" t="s">
        <v>17</v>
      </c>
      <c r="N112" s="189" t="s">
        <v>37</v>
      </c>
      <c r="O112" s="190">
        <v>0.028000000000000001</v>
      </c>
      <c r="P112" s="190">
        <f>O112*H112</f>
        <v>5.9102400000000008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2" t="s">
        <v>119</v>
      </c>
      <c r="AT112" s="192" t="s">
        <v>114</v>
      </c>
      <c r="AU112" s="192" t="s">
        <v>66</v>
      </c>
      <c r="AY112" s="18" t="s">
        <v>120</v>
      </c>
      <c r="BE112" s="193">
        <f>IF(N112="základní",J112,0)</f>
        <v>4284.9200000000001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8" t="s">
        <v>73</v>
      </c>
      <c r="BK112" s="193">
        <f>ROUND(I112*H112,2)</f>
        <v>4284.9200000000001</v>
      </c>
      <c r="BL112" s="18" t="s">
        <v>119</v>
      </c>
      <c r="BM112" s="192" t="s">
        <v>413</v>
      </c>
    </row>
    <row r="113" s="2" customFormat="1">
      <c r="A113" s="33"/>
      <c r="B113" s="34"/>
      <c r="C113" s="35"/>
      <c r="D113" s="194" t="s">
        <v>122</v>
      </c>
      <c r="E113" s="35"/>
      <c r="F113" s="195" t="s">
        <v>178</v>
      </c>
      <c r="G113" s="35"/>
      <c r="H113" s="35"/>
      <c r="I113" s="35"/>
      <c r="J113" s="35"/>
      <c r="K113" s="35"/>
      <c r="L113" s="39"/>
      <c r="M113" s="196"/>
      <c r="N113" s="197"/>
      <c r="O113" s="78"/>
      <c r="P113" s="78"/>
      <c r="Q113" s="78"/>
      <c r="R113" s="78"/>
      <c r="S113" s="78"/>
      <c r="T113" s="7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122</v>
      </c>
      <c r="AU113" s="18" t="s">
        <v>66</v>
      </c>
    </row>
    <row r="114" s="2" customFormat="1" ht="14.4" customHeight="1">
      <c r="A114" s="33"/>
      <c r="B114" s="34"/>
      <c r="C114" s="182" t="s">
        <v>213</v>
      </c>
      <c r="D114" s="182" t="s">
        <v>114</v>
      </c>
      <c r="E114" s="183" t="s">
        <v>298</v>
      </c>
      <c r="F114" s="184" t="s">
        <v>382</v>
      </c>
      <c r="G114" s="185" t="s">
        <v>300</v>
      </c>
      <c r="H114" s="186">
        <v>2</v>
      </c>
      <c r="I114" s="187">
        <v>5000</v>
      </c>
      <c r="J114" s="187">
        <f>ROUND(I114*H114,2)</f>
        <v>10000</v>
      </c>
      <c r="K114" s="184" t="s">
        <v>118</v>
      </c>
      <c r="L114" s="39"/>
      <c r="M114" s="188" t="s">
        <v>17</v>
      </c>
      <c r="N114" s="189" t="s">
        <v>37</v>
      </c>
      <c r="O114" s="190">
        <v>0.40899999999999997</v>
      </c>
      <c r="P114" s="190">
        <f>O114*H114</f>
        <v>0.81799999999999995</v>
      </c>
      <c r="Q114" s="190">
        <v>0.0061999999999999998</v>
      </c>
      <c r="R114" s="190">
        <f>Q114*H114</f>
        <v>0.0124</v>
      </c>
      <c r="S114" s="190">
        <v>0</v>
      </c>
      <c r="T114" s="19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2" t="s">
        <v>119</v>
      </c>
      <c r="AT114" s="192" t="s">
        <v>114</v>
      </c>
      <c r="AU114" s="192" t="s">
        <v>66</v>
      </c>
      <c r="AY114" s="18" t="s">
        <v>120</v>
      </c>
      <c r="BE114" s="193">
        <f>IF(N114="základní",J114,0)</f>
        <v>10000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8" t="s">
        <v>73</v>
      </c>
      <c r="BK114" s="193">
        <f>ROUND(I114*H114,2)</f>
        <v>10000</v>
      </c>
      <c r="BL114" s="18" t="s">
        <v>119</v>
      </c>
      <c r="BM114" s="192" t="s">
        <v>414</v>
      </c>
    </row>
    <row r="115" s="2" customFormat="1">
      <c r="A115" s="33"/>
      <c r="B115" s="34"/>
      <c r="C115" s="35"/>
      <c r="D115" s="194" t="s">
        <v>122</v>
      </c>
      <c r="E115" s="35"/>
      <c r="F115" s="195" t="s">
        <v>302</v>
      </c>
      <c r="G115" s="35"/>
      <c r="H115" s="35"/>
      <c r="I115" s="35"/>
      <c r="J115" s="35"/>
      <c r="K115" s="35"/>
      <c r="L115" s="39"/>
      <c r="M115" s="196"/>
      <c r="N115" s="197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122</v>
      </c>
      <c r="AU115" s="18" t="s">
        <v>66</v>
      </c>
    </row>
    <row r="116" s="12" customFormat="1">
      <c r="A116" s="12"/>
      <c r="B116" s="207"/>
      <c r="C116" s="208"/>
      <c r="D116" s="194" t="s">
        <v>135</v>
      </c>
      <c r="E116" s="209" t="s">
        <v>17</v>
      </c>
      <c r="F116" s="210" t="s">
        <v>384</v>
      </c>
      <c r="G116" s="208"/>
      <c r="H116" s="209" t="s">
        <v>17</v>
      </c>
      <c r="I116" s="208"/>
      <c r="J116" s="208"/>
      <c r="K116" s="208"/>
      <c r="L116" s="211"/>
      <c r="M116" s="212"/>
      <c r="N116" s="213"/>
      <c r="O116" s="213"/>
      <c r="P116" s="213"/>
      <c r="Q116" s="213"/>
      <c r="R116" s="213"/>
      <c r="S116" s="213"/>
      <c r="T116" s="21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15" t="s">
        <v>135</v>
      </c>
      <c r="AU116" s="215" t="s">
        <v>66</v>
      </c>
      <c r="AV116" s="12" t="s">
        <v>73</v>
      </c>
      <c r="AW116" s="12" t="s">
        <v>28</v>
      </c>
      <c r="AX116" s="12" t="s">
        <v>66</v>
      </c>
      <c r="AY116" s="215" t="s">
        <v>120</v>
      </c>
    </row>
    <row r="117" s="13" customFormat="1">
      <c r="A117" s="13"/>
      <c r="B117" s="216"/>
      <c r="C117" s="217"/>
      <c r="D117" s="194" t="s">
        <v>135</v>
      </c>
      <c r="E117" s="218" t="s">
        <v>17</v>
      </c>
      <c r="F117" s="219" t="s">
        <v>75</v>
      </c>
      <c r="G117" s="217"/>
      <c r="H117" s="220">
        <v>2</v>
      </c>
      <c r="I117" s="217"/>
      <c r="J117" s="217"/>
      <c r="K117" s="217"/>
      <c r="L117" s="221"/>
      <c r="M117" s="222"/>
      <c r="N117" s="223"/>
      <c r="O117" s="223"/>
      <c r="P117" s="223"/>
      <c r="Q117" s="223"/>
      <c r="R117" s="223"/>
      <c r="S117" s="223"/>
      <c r="T117" s="22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5" t="s">
        <v>135</v>
      </c>
      <c r="AU117" s="225" t="s">
        <v>66</v>
      </c>
      <c r="AV117" s="13" t="s">
        <v>75</v>
      </c>
      <c r="AW117" s="13" t="s">
        <v>28</v>
      </c>
      <c r="AX117" s="13" t="s">
        <v>73</v>
      </c>
      <c r="AY117" s="225" t="s">
        <v>120</v>
      </c>
    </row>
    <row r="118" s="2" customFormat="1" ht="14.4" customHeight="1">
      <c r="A118" s="33"/>
      <c r="B118" s="34"/>
      <c r="C118" s="182" t="s">
        <v>218</v>
      </c>
      <c r="D118" s="182" t="s">
        <v>114</v>
      </c>
      <c r="E118" s="183" t="s">
        <v>184</v>
      </c>
      <c r="F118" s="184" t="s">
        <v>185</v>
      </c>
      <c r="G118" s="185" t="s">
        <v>186</v>
      </c>
      <c r="H118" s="186">
        <v>6</v>
      </c>
      <c r="I118" s="187">
        <v>901</v>
      </c>
      <c r="J118" s="187">
        <f>ROUND(I118*H118,2)</f>
        <v>5406</v>
      </c>
      <c r="K118" s="184" t="s">
        <v>118</v>
      </c>
      <c r="L118" s="39"/>
      <c r="M118" s="254" t="s">
        <v>17</v>
      </c>
      <c r="N118" s="255" t="s">
        <v>37</v>
      </c>
      <c r="O118" s="256">
        <v>2.0030000000000001</v>
      </c>
      <c r="P118" s="256">
        <f>O118*H118</f>
        <v>12.018000000000001</v>
      </c>
      <c r="Q118" s="256">
        <v>0</v>
      </c>
      <c r="R118" s="256">
        <f>Q118*H118</f>
        <v>0</v>
      </c>
      <c r="S118" s="256">
        <v>0</v>
      </c>
      <c r="T118" s="25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2" t="s">
        <v>119</v>
      </c>
      <c r="AT118" s="192" t="s">
        <v>114</v>
      </c>
      <c r="AU118" s="192" t="s">
        <v>66</v>
      </c>
      <c r="AY118" s="18" t="s">
        <v>120</v>
      </c>
      <c r="BE118" s="193">
        <f>IF(N118="základní",J118,0)</f>
        <v>5406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8" t="s">
        <v>73</v>
      </c>
      <c r="BK118" s="193">
        <f>ROUND(I118*H118,2)</f>
        <v>5406</v>
      </c>
      <c r="BL118" s="18" t="s">
        <v>119</v>
      </c>
      <c r="BM118" s="192" t="s">
        <v>415</v>
      </c>
    </row>
    <row r="119" s="2" customFormat="1" ht="6.96" customHeight="1">
      <c r="A119" s="3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39"/>
      <c r="M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</sheetData>
  <sheetProtection sheet="1" autoFilter="0" formatColumns="0" formatRows="0" objects="1" scenarios="1" spinCount="100000" saltValue="iIvSaQOsJGcvHZNIIi0a9aN7/qqRFQ0+RG4V8zK1N6HvHhBgwrT//MKvV9Uj4N8x1lnftpBQwXxNoESz446jgg==" hashValue="lMQfCBRpiJa6hDf5ep01UqgjIOSMI3BUpRBoa0TztQ54Y/y5hYCgY4lDFpoXScGpsZoUnBnwZmm6di2AA2SbKA==" algorithmName="SHA-512" password="CC35"/>
  <autoFilter ref="C78:K11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21"/>
      <c r="AT3" s="18" t="s">
        <v>75</v>
      </c>
    </row>
    <row r="4" s="1" customFormat="1" ht="24.96" customHeight="1">
      <c r="B4" s="21"/>
      <c r="D4" s="124" t="s">
        <v>91</v>
      </c>
      <c r="L4" s="21"/>
      <c r="M4" s="12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6" t="s">
        <v>14</v>
      </c>
      <c r="L6" s="21"/>
    </row>
    <row r="7" s="1" customFormat="1" ht="16.5" customHeight="1">
      <c r="B7" s="21"/>
      <c r="E7" s="127" t="str">
        <f>'Rekapitulace stavby'!K6</f>
        <v>LBK 4-14</v>
      </c>
      <c r="F7" s="126"/>
      <c r="G7" s="126"/>
      <c r="H7" s="126"/>
      <c r="L7" s="21"/>
    </row>
    <row r="8" s="2" customFormat="1" ht="12" customHeight="1">
      <c r="A8" s="33"/>
      <c r="B8" s="39"/>
      <c r="C8" s="33"/>
      <c r="D8" s="126" t="s">
        <v>92</v>
      </c>
      <c r="E8" s="33"/>
      <c r="F8" s="33"/>
      <c r="G8" s="33"/>
      <c r="H8" s="33"/>
      <c r="I8" s="33"/>
      <c r="J8" s="33"/>
      <c r="K8" s="33"/>
      <c r="L8" s="12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9" t="s">
        <v>416</v>
      </c>
      <c r="F9" s="33"/>
      <c r="G9" s="33"/>
      <c r="H9" s="33"/>
      <c r="I9" s="33"/>
      <c r="J9" s="33"/>
      <c r="K9" s="33"/>
      <c r="L9" s="12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6" t="s">
        <v>16</v>
      </c>
      <c r="E11" s="33"/>
      <c r="F11" s="130" t="s">
        <v>17</v>
      </c>
      <c r="G11" s="33"/>
      <c r="H11" s="33"/>
      <c r="I11" s="126" t="s">
        <v>18</v>
      </c>
      <c r="J11" s="130" t="s">
        <v>17</v>
      </c>
      <c r="K11" s="33"/>
      <c r="L11" s="12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6" t="s">
        <v>19</v>
      </c>
      <c r="E12" s="33"/>
      <c r="F12" s="130" t="s">
        <v>20</v>
      </c>
      <c r="G12" s="33"/>
      <c r="H12" s="33"/>
      <c r="I12" s="126" t="s">
        <v>21</v>
      </c>
      <c r="J12" s="131" t="str">
        <f>'Rekapitulace stavby'!AN8</f>
        <v>23. 9. 2020</v>
      </c>
      <c r="K12" s="33"/>
      <c r="L12" s="12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6" t="s">
        <v>23</v>
      </c>
      <c r="E14" s="33"/>
      <c r="F14" s="33"/>
      <c r="G14" s="33"/>
      <c r="H14" s="33"/>
      <c r="I14" s="126" t="s">
        <v>24</v>
      </c>
      <c r="J14" s="130" t="str">
        <f>IF('Rekapitulace stavby'!AN10="","",'Rekapitulace stavby'!AN10)</f>
        <v/>
      </c>
      <c r="K14" s="33"/>
      <c r="L14" s="12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0" t="str">
        <f>IF('Rekapitulace stavby'!E11="","",'Rekapitulace stavby'!E11)</f>
        <v xml:space="preserve"> </v>
      </c>
      <c r="F15" s="33"/>
      <c r="G15" s="33"/>
      <c r="H15" s="33"/>
      <c r="I15" s="126" t="s">
        <v>25</v>
      </c>
      <c r="J15" s="130" t="str">
        <f>IF('Rekapitulace stavby'!AN11="","",'Rekapitulace stavby'!AN11)</f>
        <v/>
      </c>
      <c r="K15" s="33"/>
      <c r="L15" s="1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6" t="s">
        <v>26</v>
      </c>
      <c r="E17" s="33"/>
      <c r="F17" s="33"/>
      <c r="G17" s="33"/>
      <c r="H17" s="33"/>
      <c r="I17" s="126" t="s">
        <v>24</v>
      </c>
      <c r="J17" s="130" t="str">
        <f>'Rekapitulace stavby'!AN13</f>
        <v/>
      </c>
      <c r="K17" s="33"/>
      <c r="L17" s="12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0" t="str">
        <f>'Rekapitulace stavby'!E14</f>
        <v xml:space="preserve"> </v>
      </c>
      <c r="F18" s="130"/>
      <c r="G18" s="130"/>
      <c r="H18" s="130"/>
      <c r="I18" s="126" t="s">
        <v>25</v>
      </c>
      <c r="J18" s="130" t="str">
        <f>'Rekapitulace stavby'!AN14</f>
        <v/>
      </c>
      <c r="K18" s="33"/>
      <c r="L18" s="12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6" t="s">
        <v>27</v>
      </c>
      <c r="E20" s="33"/>
      <c r="F20" s="33"/>
      <c r="G20" s="33"/>
      <c r="H20" s="33"/>
      <c r="I20" s="126" t="s">
        <v>24</v>
      </c>
      <c r="J20" s="130" t="str">
        <f>IF('Rekapitulace stavby'!AN16="","",'Rekapitulace stavby'!AN16)</f>
        <v/>
      </c>
      <c r="K20" s="33"/>
      <c r="L20" s="12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0" t="str">
        <f>IF('Rekapitulace stavby'!E17="","",'Rekapitulace stavby'!E17)</f>
        <v xml:space="preserve"> </v>
      </c>
      <c r="F21" s="33"/>
      <c r="G21" s="33"/>
      <c r="H21" s="33"/>
      <c r="I21" s="126" t="s">
        <v>25</v>
      </c>
      <c r="J21" s="130" t="str">
        <f>IF('Rekapitulace stavby'!AN17="","",'Rekapitulace stavby'!AN17)</f>
        <v/>
      </c>
      <c r="K21" s="33"/>
      <c r="L21" s="12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6" t="s">
        <v>29</v>
      </c>
      <c r="E23" s="33"/>
      <c r="F23" s="33"/>
      <c r="G23" s="33"/>
      <c r="H23" s="33"/>
      <c r="I23" s="126" t="s">
        <v>24</v>
      </c>
      <c r="J23" s="130" t="str">
        <f>IF('Rekapitulace stavby'!AN19="","",'Rekapitulace stavby'!AN19)</f>
        <v/>
      </c>
      <c r="K23" s="33"/>
      <c r="L23" s="12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0" t="str">
        <f>IF('Rekapitulace stavby'!E20="","",'Rekapitulace stavby'!E20)</f>
        <v xml:space="preserve"> </v>
      </c>
      <c r="F24" s="33"/>
      <c r="G24" s="33"/>
      <c r="H24" s="33"/>
      <c r="I24" s="126" t="s">
        <v>25</v>
      </c>
      <c r="J24" s="130" t="str">
        <f>IF('Rekapitulace stavby'!AN20="","",'Rekapitulace stavby'!AN20)</f>
        <v/>
      </c>
      <c r="K24" s="33"/>
      <c r="L24" s="12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6" t="s">
        <v>30</v>
      </c>
      <c r="E26" s="33"/>
      <c r="F26" s="33"/>
      <c r="G26" s="33"/>
      <c r="H26" s="33"/>
      <c r="I26" s="33"/>
      <c r="J26" s="33"/>
      <c r="K26" s="33"/>
      <c r="L26" s="12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2"/>
      <c r="B27" s="133"/>
      <c r="C27" s="132"/>
      <c r="D27" s="132"/>
      <c r="E27" s="134" t="s">
        <v>17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6"/>
      <c r="E29" s="136"/>
      <c r="F29" s="136"/>
      <c r="G29" s="136"/>
      <c r="H29" s="136"/>
      <c r="I29" s="136"/>
      <c r="J29" s="136"/>
      <c r="K29" s="136"/>
      <c r="L29" s="12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7" t="s">
        <v>32</v>
      </c>
      <c r="E30" s="33"/>
      <c r="F30" s="33"/>
      <c r="G30" s="33"/>
      <c r="H30" s="33"/>
      <c r="I30" s="33"/>
      <c r="J30" s="138">
        <f>ROUND(J79, 2)</f>
        <v>16441.470000000001</v>
      </c>
      <c r="K30" s="33"/>
      <c r="L30" s="12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6"/>
      <c r="E31" s="136"/>
      <c r="F31" s="136"/>
      <c r="G31" s="136"/>
      <c r="H31" s="136"/>
      <c r="I31" s="136"/>
      <c r="J31" s="136"/>
      <c r="K31" s="136"/>
      <c r="L31" s="12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9" t="s">
        <v>34</v>
      </c>
      <c r="G32" s="33"/>
      <c r="H32" s="33"/>
      <c r="I32" s="139" t="s">
        <v>33</v>
      </c>
      <c r="J32" s="139" t="s">
        <v>35</v>
      </c>
      <c r="K32" s="33"/>
      <c r="L32" s="12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0" t="s">
        <v>36</v>
      </c>
      <c r="E33" s="126" t="s">
        <v>37</v>
      </c>
      <c r="F33" s="141">
        <f>ROUND((SUM(BE79:BE91)),  2)</f>
        <v>16441.470000000001</v>
      </c>
      <c r="G33" s="33"/>
      <c r="H33" s="33"/>
      <c r="I33" s="142">
        <v>0.20999999999999999</v>
      </c>
      <c r="J33" s="141">
        <f>ROUND(((SUM(BE79:BE91))*I33),  2)</f>
        <v>3452.71</v>
      </c>
      <c r="K33" s="33"/>
      <c r="L33" s="12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6" t="s">
        <v>38</v>
      </c>
      <c r="F34" s="141">
        <f>ROUND((SUM(BF79:BF91)),  2)</f>
        <v>0</v>
      </c>
      <c r="G34" s="33"/>
      <c r="H34" s="33"/>
      <c r="I34" s="142">
        <v>0.14999999999999999</v>
      </c>
      <c r="J34" s="141">
        <f>ROUND(((SUM(BF79:BF91))*I34),  2)</f>
        <v>0</v>
      </c>
      <c r="K34" s="33"/>
      <c r="L34" s="12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6" t="s">
        <v>39</v>
      </c>
      <c r="F35" s="141">
        <f>ROUND((SUM(BG79:BG91)),  2)</f>
        <v>0</v>
      </c>
      <c r="G35" s="33"/>
      <c r="H35" s="33"/>
      <c r="I35" s="142">
        <v>0.20999999999999999</v>
      </c>
      <c r="J35" s="141">
        <f>0</f>
        <v>0</v>
      </c>
      <c r="K35" s="33"/>
      <c r="L35" s="12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6" t="s">
        <v>40</v>
      </c>
      <c r="F36" s="141">
        <f>ROUND((SUM(BH79:BH91)),  2)</f>
        <v>0</v>
      </c>
      <c r="G36" s="33"/>
      <c r="H36" s="33"/>
      <c r="I36" s="142">
        <v>0.14999999999999999</v>
      </c>
      <c r="J36" s="141">
        <f>0</f>
        <v>0</v>
      </c>
      <c r="K36" s="33"/>
      <c r="L36" s="12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6" t="s">
        <v>41</v>
      </c>
      <c r="F37" s="141">
        <f>ROUND((SUM(BI79:BI91)),  2)</f>
        <v>0</v>
      </c>
      <c r="G37" s="33"/>
      <c r="H37" s="33"/>
      <c r="I37" s="142">
        <v>0</v>
      </c>
      <c r="J37" s="141">
        <f>0</f>
        <v>0</v>
      </c>
      <c r="K37" s="33"/>
      <c r="L37" s="12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3"/>
      <c r="D39" s="144" t="s">
        <v>42</v>
      </c>
      <c r="E39" s="145"/>
      <c r="F39" s="145"/>
      <c r="G39" s="146" t="s">
        <v>43</v>
      </c>
      <c r="H39" s="147" t="s">
        <v>44</v>
      </c>
      <c r="I39" s="145"/>
      <c r="J39" s="148">
        <f>SUM(J30:J37)</f>
        <v>19894.18</v>
      </c>
      <c r="K39" s="149"/>
      <c r="L39" s="12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94</v>
      </c>
      <c r="D45" s="35"/>
      <c r="E45" s="35"/>
      <c r="F45" s="35"/>
      <c r="G45" s="35"/>
      <c r="H45" s="35"/>
      <c r="I45" s="35"/>
      <c r="J45" s="35"/>
      <c r="K45" s="35"/>
      <c r="L45" s="12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4" t="str">
        <f>E7</f>
        <v>LBK 4-14</v>
      </c>
      <c r="F48" s="30"/>
      <c r="G48" s="30"/>
      <c r="H48" s="30"/>
      <c r="I48" s="35"/>
      <c r="J48" s="35"/>
      <c r="K48" s="35"/>
      <c r="L48" s="12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92</v>
      </c>
      <c r="D49" s="35"/>
      <c r="E49" s="35"/>
      <c r="F49" s="35"/>
      <c r="G49" s="35"/>
      <c r="H49" s="35"/>
      <c r="I49" s="35"/>
      <c r="J49" s="35"/>
      <c r="K49" s="35"/>
      <c r="L49" s="12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VON - Vedlejší náklady</v>
      </c>
      <c r="F50" s="35"/>
      <c r="G50" s="35"/>
      <c r="H50" s="35"/>
      <c r="I50" s="35"/>
      <c r="J50" s="35"/>
      <c r="K50" s="35"/>
      <c r="L50" s="12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 xml:space="preserve"> </v>
      </c>
      <c r="G52" s="35"/>
      <c r="H52" s="35"/>
      <c r="I52" s="30" t="s">
        <v>21</v>
      </c>
      <c r="J52" s="66" t="str">
        <f>IF(J12="","",J12)</f>
        <v>23. 9. 2020</v>
      </c>
      <c r="K52" s="35"/>
      <c r="L52" s="12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 xml:space="preserve"> </v>
      </c>
      <c r="G54" s="35"/>
      <c r="H54" s="35"/>
      <c r="I54" s="30" t="s">
        <v>27</v>
      </c>
      <c r="J54" s="31" t="str">
        <f>E21</f>
        <v xml:space="preserve"> </v>
      </c>
      <c r="K54" s="35"/>
      <c r="L54" s="12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26</v>
      </c>
      <c r="D55" s="35"/>
      <c r="E55" s="35"/>
      <c r="F55" s="27" t="str">
        <f>IF(E18="","",E18)</f>
        <v xml:space="preserve"> </v>
      </c>
      <c r="G55" s="35"/>
      <c r="H55" s="35"/>
      <c r="I55" s="30" t="s">
        <v>29</v>
      </c>
      <c r="J55" s="31" t="str">
        <f>E24</f>
        <v xml:space="preserve"> </v>
      </c>
      <c r="K55" s="35"/>
      <c r="L55" s="12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5" t="s">
        <v>95</v>
      </c>
      <c r="D57" s="156"/>
      <c r="E57" s="156"/>
      <c r="F57" s="156"/>
      <c r="G57" s="156"/>
      <c r="H57" s="156"/>
      <c r="I57" s="156"/>
      <c r="J57" s="157" t="s">
        <v>96</v>
      </c>
      <c r="K57" s="156"/>
      <c r="L57" s="12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8" t="s">
        <v>64</v>
      </c>
      <c r="D59" s="35"/>
      <c r="E59" s="35"/>
      <c r="F59" s="35"/>
      <c r="G59" s="35"/>
      <c r="H59" s="35"/>
      <c r="I59" s="35"/>
      <c r="J59" s="96">
        <f>J79</f>
        <v>16441.470000000001</v>
      </c>
      <c r="K59" s="35"/>
      <c r="L59" s="12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97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12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2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24" t="s">
        <v>100</v>
      </c>
      <c r="D66" s="35"/>
      <c r="E66" s="35"/>
      <c r="F66" s="35"/>
      <c r="G66" s="35"/>
      <c r="H66" s="35"/>
      <c r="I66" s="35"/>
      <c r="J66" s="35"/>
      <c r="K66" s="35"/>
      <c r="L66" s="12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30" t="s">
        <v>14</v>
      </c>
      <c r="D68" s="35"/>
      <c r="E68" s="35"/>
      <c r="F68" s="35"/>
      <c r="G68" s="35"/>
      <c r="H68" s="35"/>
      <c r="I68" s="35"/>
      <c r="J68" s="35"/>
      <c r="K68" s="35"/>
      <c r="L68" s="12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4" t="str">
        <f>E7</f>
        <v>LBK 4-14</v>
      </c>
      <c r="F69" s="30"/>
      <c r="G69" s="30"/>
      <c r="H69" s="30"/>
      <c r="I69" s="35"/>
      <c r="J69" s="35"/>
      <c r="K69" s="35"/>
      <c r="L69" s="12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30" t="s">
        <v>92</v>
      </c>
      <c r="D70" s="35"/>
      <c r="E70" s="35"/>
      <c r="F70" s="35"/>
      <c r="G70" s="35"/>
      <c r="H70" s="35"/>
      <c r="I70" s="35"/>
      <c r="J70" s="35"/>
      <c r="K70" s="35"/>
      <c r="L70" s="12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3" t="str">
        <f>E9</f>
        <v>VON - Vedlejší náklady</v>
      </c>
      <c r="F71" s="35"/>
      <c r="G71" s="35"/>
      <c r="H71" s="35"/>
      <c r="I71" s="35"/>
      <c r="J71" s="35"/>
      <c r="K71" s="35"/>
      <c r="L71" s="12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19</v>
      </c>
      <c r="D73" s="35"/>
      <c r="E73" s="35"/>
      <c r="F73" s="27" t="str">
        <f>F12</f>
        <v xml:space="preserve"> </v>
      </c>
      <c r="G73" s="35"/>
      <c r="H73" s="35"/>
      <c r="I73" s="30" t="s">
        <v>21</v>
      </c>
      <c r="J73" s="66" t="str">
        <f>IF(J12="","",J12)</f>
        <v>23. 9. 2020</v>
      </c>
      <c r="K73" s="35"/>
      <c r="L73" s="12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30" t="s">
        <v>23</v>
      </c>
      <c r="D75" s="35"/>
      <c r="E75" s="35"/>
      <c r="F75" s="27" t="str">
        <f>E15</f>
        <v xml:space="preserve"> </v>
      </c>
      <c r="G75" s="35"/>
      <c r="H75" s="35"/>
      <c r="I75" s="30" t="s">
        <v>27</v>
      </c>
      <c r="J75" s="31" t="str">
        <f>E21</f>
        <v xml:space="preserve"> </v>
      </c>
      <c r="K75" s="35"/>
      <c r="L75" s="12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30" t="s">
        <v>26</v>
      </c>
      <c r="D76" s="35"/>
      <c r="E76" s="35"/>
      <c r="F76" s="27" t="str">
        <f>IF(E18="","",E18)</f>
        <v xml:space="preserve"> </v>
      </c>
      <c r="G76" s="35"/>
      <c r="H76" s="35"/>
      <c r="I76" s="30" t="s">
        <v>29</v>
      </c>
      <c r="J76" s="31" t="str">
        <f>E24</f>
        <v xml:space="preserve"> </v>
      </c>
      <c r="K76" s="35"/>
      <c r="L76" s="12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1" customFormat="1" ht="29.28" customHeight="1">
      <c r="A78" s="171"/>
      <c r="B78" s="172"/>
      <c r="C78" s="173" t="s">
        <v>101</v>
      </c>
      <c r="D78" s="174" t="s">
        <v>51</v>
      </c>
      <c r="E78" s="174" t="s">
        <v>47</v>
      </c>
      <c r="F78" s="174" t="s">
        <v>48</v>
      </c>
      <c r="G78" s="174" t="s">
        <v>102</v>
      </c>
      <c r="H78" s="174" t="s">
        <v>103</v>
      </c>
      <c r="I78" s="174" t="s">
        <v>104</v>
      </c>
      <c r="J78" s="174" t="s">
        <v>96</v>
      </c>
      <c r="K78" s="175" t="s">
        <v>105</v>
      </c>
      <c r="L78" s="176"/>
      <c r="M78" s="86" t="s">
        <v>17</v>
      </c>
      <c r="N78" s="87" t="s">
        <v>36</v>
      </c>
      <c r="O78" s="87" t="s">
        <v>106</v>
      </c>
      <c r="P78" s="87" t="s">
        <v>107</v>
      </c>
      <c r="Q78" s="87" t="s">
        <v>108</v>
      </c>
      <c r="R78" s="87" t="s">
        <v>109</v>
      </c>
      <c r="S78" s="87" t="s">
        <v>110</v>
      </c>
      <c r="T78" s="88" t="s">
        <v>111</v>
      </c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</row>
    <row r="79" s="2" customFormat="1" ht="22.8" customHeight="1">
      <c r="A79" s="33"/>
      <c r="B79" s="34"/>
      <c r="C79" s="93" t="s">
        <v>112</v>
      </c>
      <c r="D79" s="35"/>
      <c r="E79" s="35"/>
      <c r="F79" s="35"/>
      <c r="G79" s="35"/>
      <c r="H79" s="35"/>
      <c r="I79" s="35"/>
      <c r="J79" s="177">
        <f>BK79</f>
        <v>16441.470000000001</v>
      </c>
      <c r="K79" s="35"/>
      <c r="L79" s="39"/>
      <c r="M79" s="89"/>
      <c r="N79" s="178"/>
      <c r="O79" s="90"/>
      <c r="P79" s="179">
        <f>SUM(P80:P91)</f>
        <v>7.1399999999999997</v>
      </c>
      <c r="Q79" s="90"/>
      <c r="R79" s="179">
        <f>SUM(R80:R91)</f>
        <v>0.22944999999999999</v>
      </c>
      <c r="S79" s="90"/>
      <c r="T79" s="180">
        <f>SUM(T80:T91)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8" t="s">
        <v>65</v>
      </c>
      <c r="AU79" s="18" t="s">
        <v>97</v>
      </c>
      <c r="BK79" s="181">
        <f>SUM(BK80:BK91)</f>
        <v>16441.470000000001</v>
      </c>
    </row>
    <row r="80" s="2" customFormat="1" ht="24.15" customHeight="1">
      <c r="A80" s="33"/>
      <c r="B80" s="34"/>
      <c r="C80" s="182" t="s">
        <v>73</v>
      </c>
      <c r="D80" s="182" t="s">
        <v>114</v>
      </c>
      <c r="E80" s="183" t="s">
        <v>417</v>
      </c>
      <c r="F80" s="184" t="s">
        <v>418</v>
      </c>
      <c r="G80" s="185" t="s">
        <v>193</v>
      </c>
      <c r="H80" s="186">
        <v>10</v>
      </c>
      <c r="I80" s="187">
        <v>211</v>
      </c>
      <c r="J80" s="187">
        <f>ROUND(I80*H80,2)</f>
        <v>2110</v>
      </c>
      <c r="K80" s="184" t="s">
        <v>118</v>
      </c>
      <c r="L80" s="39"/>
      <c r="M80" s="188" t="s">
        <v>17</v>
      </c>
      <c r="N80" s="189" t="s">
        <v>37</v>
      </c>
      <c r="O80" s="190">
        <v>0.71399999999999997</v>
      </c>
      <c r="P80" s="190">
        <f>O80*H80</f>
        <v>7.1399999999999997</v>
      </c>
      <c r="Q80" s="190">
        <v>0</v>
      </c>
      <c r="R80" s="190">
        <f>Q80*H80</f>
        <v>0</v>
      </c>
      <c r="S80" s="190">
        <v>0</v>
      </c>
      <c r="T80" s="191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92" t="s">
        <v>119</v>
      </c>
      <c r="AT80" s="192" t="s">
        <v>114</v>
      </c>
      <c r="AU80" s="192" t="s">
        <v>66</v>
      </c>
      <c r="AY80" s="18" t="s">
        <v>120</v>
      </c>
      <c r="BE80" s="193">
        <f>IF(N80="základní",J80,0)</f>
        <v>2110</v>
      </c>
      <c r="BF80" s="193">
        <f>IF(N80="snížená",J80,0)</f>
        <v>0</v>
      </c>
      <c r="BG80" s="193">
        <f>IF(N80="zákl. přenesená",J80,0)</f>
        <v>0</v>
      </c>
      <c r="BH80" s="193">
        <f>IF(N80="sníž. přenesená",J80,0)</f>
        <v>0</v>
      </c>
      <c r="BI80" s="193">
        <f>IF(N80="nulová",J80,0)</f>
        <v>0</v>
      </c>
      <c r="BJ80" s="18" t="s">
        <v>73</v>
      </c>
      <c r="BK80" s="193">
        <f>ROUND(I80*H80,2)</f>
        <v>2110</v>
      </c>
      <c r="BL80" s="18" t="s">
        <v>119</v>
      </c>
      <c r="BM80" s="192" t="s">
        <v>419</v>
      </c>
    </row>
    <row r="81" s="2" customFormat="1">
      <c r="A81" s="33"/>
      <c r="B81" s="34"/>
      <c r="C81" s="35"/>
      <c r="D81" s="194" t="s">
        <v>122</v>
      </c>
      <c r="E81" s="35"/>
      <c r="F81" s="195" t="s">
        <v>420</v>
      </c>
      <c r="G81" s="35"/>
      <c r="H81" s="35"/>
      <c r="I81" s="35"/>
      <c r="J81" s="35"/>
      <c r="K81" s="35"/>
      <c r="L81" s="39"/>
      <c r="M81" s="196"/>
      <c r="N81" s="197"/>
      <c r="O81" s="78"/>
      <c r="P81" s="78"/>
      <c r="Q81" s="78"/>
      <c r="R81" s="78"/>
      <c r="S81" s="78"/>
      <c r="T81" s="79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8" t="s">
        <v>122</v>
      </c>
      <c r="AU81" s="18" t="s">
        <v>66</v>
      </c>
    </row>
    <row r="82" s="2" customFormat="1" ht="14.4" customHeight="1">
      <c r="A82" s="33"/>
      <c r="B82" s="34"/>
      <c r="C82" s="198" t="s">
        <v>75</v>
      </c>
      <c r="D82" s="198" t="s">
        <v>125</v>
      </c>
      <c r="E82" s="199" t="s">
        <v>421</v>
      </c>
      <c r="F82" s="200" t="s">
        <v>422</v>
      </c>
      <c r="G82" s="201" t="s">
        <v>156</v>
      </c>
      <c r="H82" s="202">
        <v>0.35299999999999998</v>
      </c>
      <c r="I82" s="203">
        <v>939</v>
      </c>
      <c r="J82" s="203">
        <f>ROUND(I82*H82,2)</f>
        <v>331.47000000000003</v>
      </c>
      <c r="K82" s="200" t="s">
        <v>17</v>
      </c>
      <c r="L82" s="204"/>
      <c r="M82" s="205" t="s">
        <v>17</v>
      </c>
      <c r="N82" s="206" t="s">
        <v>37</v>
      </c>
      <c r="O82" s="190">
        <v>0</v>
      </c>
      <c r="P82" s="190">
        <f>O82*H82</f>
        <v>0</v>
      </c>
      <c r="Q82" s="190">
        <v>0.65000000000000002</v>
      </c>
      <c r="R82" s="190">
        <f>Q82*H82</f>
        <v>0.22944999999999999</v>
      </c>
      <c r="S82" s="190">
        <v>0</v>
      </c>
      <c r="T82" s="191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92" t="s">
        <v>129</v>
      </c>
      <c r="AT82" s="192" t="s">
        <v>125</v>
      </c>
      <c r="AU82" s="192" t="s">
        <v>66</v>
      </c>
      <c r="AY82" s="18" t="s">
        <v>120</v>
      </c>
      <c r="BE82" s="193">
        <f>IF(N82="základní",J82,0)</f>
        <v>331.47000000000003</v>
      </c>
      <c r="BF82" s="193">
        <f>IF(N82="snížená",J82,0)</f>
        <v>0</v>
      </c>
      <c r="BG82" s="193">
        <f>IF(N82="zákl. přenesená",J82,0)</f>
        <v>0</v>
      </c>
      <c r="BH82" s="193">
        <f>IF(N82="sníž. přenesená",J82,0)</f>
        <v>0</v>
      </c>
      <c r="BI82" s="193">
        <f>IF(N82="nulová",J82,0)</f>
        <v>0</v>
      </c>
      <c r="BJ82" s="18" t="s">
        <v>73</v>
      </c>
      <c r="BK82" s="193">
        <f>ROUND(I82*H82,2)</f>
        <v>331.47000000000003</v>
      </c>
      <c r="BL82" s="18" t="s">
        <v>119</v>
      </c>
      <c r="BM82" s="192" t="s">
        <v>423</v>
      </c>
    </row>
    <row r="83" s="12" customFormat="1">
      <c r="A83" s="12"/>
      <c r="B83" s="207"/>
      <c r="C83" s="208"/>
      <c r="D83" s="194" t="s">
        <v>135</v>
      </c>
      <c r="E83" s="209" t="s">
        <v>17</v>
      </c>
      <c r="F83" s="210" t="s">
        <v>424</v>
      </c>
      <c r="G83" s="208"/>
      <c r="H83" s="209" t="s">
        <v>17</v>
      </c>
      <c r="I83" s="208"/>
      <c r="J83" s="208"/>
      <c r="K83" s="208"/>
      <c r="L83" s="211"/>
      <c r="M83" s="212"/>
      <c r="N83" s="213"/>
      <c r="O83" s="213"/>
      <c r="P83" s="213"/>
      <c r="Q83" s="213"/>
      <c r="R83" s="213"/>
      <c r="S83" s="213"/>
      <c r="T83" s="214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5" t="s">
        <v>135</v>
      </c>
      <c r="AU83" s="215" t="s">
        <v>66</v>
      </c>
      <c r="AV83" s="12" t="s">
        <v>73</v>
      </c>
      <c r="AW83" s="12" t="s">
        <v>28</v>
      </c>
      <c r="AX83" s="12" t="s">
        <v>66</v>
      </c>
      <c r="AY83" s="215" t="s">
        <v>120</v>
      </c>
    </row>
    <row r="84" s="13" customFormat="1">
      <c r="A84" s="13"/>
      <c r="B84" s="216"/>
      <c r="C84" s="217"/>
      <c r="D84" s="194" t="s">
        <v>135</v>
      </c>
      <c r="E84" s="218" t="s">
        <v>17</v>
      </c>
      <c r="F84" s="219" t="s">
        <v>425</v>
      </c>
      <c r="G84" s="217"/>
      <c r="H84" s="220">
        <v>0.35299999999999998</v>
      </c>
      <c r="I84" s="217"/>
      <c r="J84" s="217"/>
      <c r="K84" s="217"/>
      <c r="L84" s="221"/>
      <c r="M84" s="222"/>
      <c r="N84" s="223"/>
      <c r="O84" s="223"/>
      <c r="P84" s="223"/>
      <c r="Q84" s="223"/>
      <c r="R84" s="223"/>
      <c r="S84" s="223"/>
      <c r="T84" s="224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5" t="s">
        <v>135</v>
      </c>
      <c r="AU84" s="225" t="s">
        <v>66</v>
      </c>
      <c r="AV84" s="13" t="s">
        <v>75</v>
      </c>
      <c r="AW84" s="13" t="s">
        <v>28</v>
      </c>
      <c r="AX84" s="13" t="s">
        <v>66</v>
      </c>
      <c r="AY84" s="225" t="s">
        <v>120</v>
      </c>
    </row>
    <row r="85" s="14" customFormat="1">
      <c r="A85" s="14"/>
      <c r="B85" s="226"/>
      <c r="C85" s="227"/>
      <c r="D85" s="194" t="s">
        <v>135</v>
      </c>
      <c r="E85" s="228" t="s">
        <v>17</v>
      </c>
      <c r="F85" s="229" t="s">
        <v>173</v>
      </c>
      <c r="G85" s="227"/>
      <c r="H85" s="230">
        <v>0.35299999999999998</v>
      </c>
      <c r="I85" s="227"/>
      <c r="J85" s="227"/>
      <c r="K85" s="227"/>
      <c r="L85" s="231"/>
      <c r="M85" s="232"/>
      <c r="N85" s="233"/>
      <c r="O85" s="233"/>
      <c r="P85" s="233"/>
      <c r="Q85" s="233"/>
      <c r="R85" s="233"/>
      <c r="S85" s="233"/>
      <c r="T85" s="23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35" t="s">
        <v>135</v>
      </c>
      <c r="AU85" s="235" t="s">
        <v>66</v>
      </c>
      <c r="AV85" s="14" t="s">
        <v>119</v>
      </c>
      <c r="AW85" s="14" t="s">
        <v>28</v>
      </c>
      <c r="AX85" s="14" t="s">
        <v>73</v>
      </c>
      <c r="AY85" s="235" t="s">
        <v>120</v>
      </c>
    </row>
    <row r="86" s="2" customFormat="1" ht="14.4" customHeight="1">
      <c r="A86" s="33"/>
      <c r="B86" s="34"/>
      <c r="C86" s="182" t="s">
        <v>158</v>
      </c>
      <c r="D86" s="182" t="s">
        <v>114</v>
      </c>
      <c r="E86" s="183" t="s">
        <v>426</v>
      </c>
      <c r="F86" s="184" t="s">
        <v>427</v>
      </c>
      <c r="G86" s="185" t="s">
        <v>428</v>
      </c>
      <c r="H86" s="186">
        <v>1</v>
      </c>
      <c r="I86" s="187">
        <v>10000</v>
      </c>
      <c r="J86" s="187">
        <f>ROUND(I86*H86,2)</f>
        <v>10000</v>
      </c>
      <c r="K86" s="184" t="s">
        <v>17</v>
      </c>
      <c r="L86" s="39"/>
      <c r="M86" s="188" t="s">
        <v>17</v>
      </c>
      <c r="N86" s="189" t="s">
        <v>37</v>
      </c>
      <c r="O86" s="190">
        <v>0</v>
      </c>
      <c r="P86" s="190">
        <f>O86*H86</f>
        <v>0</v>
      </c>
      <c r="Q86" s="190">
        <v>0</v>
      </c>
      <c r="R86" s="190">
        <f>Q86*H86</f>
        <v>0</v>
      </c>
      <c r="S86" s="190">
        <v>0</v>
      </c>
      <c r="T86" s="191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2" t="s">
        <v>119</v>
      </c>
      <c r="AT86" s="192" t="s">
        <v>114</v>
      </c>
      <c r="AU86" s="192" t="s">
        <v>66</v>
      </c>
      <c r="AY86" s="18" t="s">
        <v>120</v>
      </c>
      <c r="BE86" s="193">
        <f>IF(N86="základní",J86,0)</f>
        <v>10000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18" t="s">
        <v>73</v>
      </c>
      <c r="BK86" s="193">
        <f>ROUND(I86*H86,2)</f>
        <v>10000</v>
      </c>
      <c r="BL86" s="18" t="s">
        <v>119</v>
      </c>
      <c r="BM86" s="192" t="s">
        <v>429</v>
      </c>
    </row>
    <row r="87" s="12" customFormat="1">
      <c r="A87" s="12"/>
      <c r="B87" s="207"/>
      <c r="C87" s="208"/>
      <c r="D87" s="194" t="s">
        <v>135</v>
      </c>
      <c r="E87" s="209" t="s">
        <v>17</v>
      </c>
      <c r="F87" s="210" t="s">
        <v>430</v>
      </c>
      <c r="G87" s="208"/>
      <c r="H87" s="209" t="s">
        <v>17</v>
      </c>
      <c r="I87" s="208"/>
      <c r="J87" s="208"/>
      <c r="K87" s="208"/>
      <c r="L87" s="211"/>
      <c r="M87" s="212"/>
      <c r="N87" s="213"/>
      <c r="O87" s="213"/>
      <c r="P87" s="213"/>
      <c r="Q87" s="213"/>
      <c r="R87" s="213"/>
      <c r="S87" s="213"/>
      <c r="T87" s="214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5" t="s">
        <v>135</v>
      </c>
      <c r="AU87" s="215" t="s">
        <v>66</v>
      </c>
      <c r="AV87" s="12" t="s">
        <v>73</v>
      </c>
      <c r="AW87" s="12" t="s">
        <v>28</v>
      </c>
      <c r="AX87" s="12" t="s">
        <v>66</v>
      </c>
      <c r="AY87" s="215" t="s">
        <v>120</v>
      </c>
    </row>
    <row r="88" s="13" customFormat="1">
      <c r="A88" s="13"/>
      <c r="B88" s="216"/>
      <c r="C88" s="217"/>
      <c r="D88" s="194" t="s">
        <v>135</v>
      </c>
      <c r="E88" s="218" t="s">
        <v>17</v>
      </c>
      <c r="F88" s="219" t="s">
        <v>73</v>
      </c>
      <c r="G88" s="217"/>
      <c r="H88" s="220">
        <v>1</v>
      </c>
      <c r="I88" s="217"/>
      <c r="J88" s="217"/>
      <c r="K88" s="217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135</v>
      </c>
      <c r="AU88" s="225" t="s">
        <v>66</v>
      </c>
      <c r="AV88" s="13" t="s">
        <v>75</v>
      </c>
      <c r="AW88" s="13" t="s">
        <v>28</v>
      </c>
      <c r="AX88" s="13" t="s">
        <v>73</v>
      </c>
      <c r="AY88" s="225" t="s">
        <v>120</v>
      </c>
    </row>
    <row r="89" s="2" customFormat="1" ht="14.4" customHeight="1">
      <c r="A89" s="33"/>
      <c r="B89" s="34"/>
      <c r="C89" s="182" t="s">
        <v>119</v>
      </c>
      <c r="D89" s="182" t="s">
        <v>114</v>
      </c>
      <c r="E89" s="183" t="s">
        <v>431</v>
      </c>
      <c r="F89" s="184" t="s">
        <v>432</v>
      </c>
      <c r="G89" s="185" t="s">
        <v>428</v>
      </c>
      <c r="H89" s="186">
        <v>1</v>
      </c>
      <c r="I89" s="187">
        <v>4000</v>
      </c>
      <c r="J89" s="187">
        <f>ROUND(I89*H89,2)</f>
        <v>4000</v>
      </c>
      <c r="K89" s="184" t="s">
        <v>17</v>
      </c>
      <c r="L89" s="39"/>
      <c r="M89" s="188" t="s">
        <v>17</v>
      </c>
      <c r="N89" s="189" t="s">
        <v>37</v>
      </c>
      <c r="O89" s="190">
        <v>0</v>
      </c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2" t="s">
        <v>119</v>
      </c>
      <c r="AT89" s="192" t="s">
        <v>114</v>
      </c>
      <c r="AU89" s="192" t="s">
        <v>66</v>
      </c>
      <c r="AY89" s="18" t="s">
        <v>120</v>
      </c>
      <c r="BE89" s="193">
        <f>IF(N89="základní",J89,0)</f>
        <v>4000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8" t="s">
        <v>73</v>
      </c>
      <c r="BK89" s="193">
        <f>ROUND(I89*H89,2)</f>
        <v>4000</v>
      </c>
      <c r="BL89" s="18" t="s">
        <v>119</v>
      </c>
      <c r="BM89" s="192" t="s">
        <v>433</v>
      </c>
    </row>
    <row r="90" s="12" customFormat="1">
      <c r="A90" s="12"/>
      <c r="B90" s="207"/>
      <c r="C90" s="208"/>
      <c r="D90" s="194" t="s">
        <v>135</v>
      </c>
      <c r="E90" s="209" t="s">
        <v>17</v>
      </c>
      <c r="F90" s="210" t="s">
        <v>434</v>
      </c>
      <c r="G90" s="208"/>
      <c r="H90" s="209" t="s">
        <v>17</v>
      </c>
      <c r="I90" s="208"/>
      <c r="J90" s="208"/>
      <c r="K90" s="208"/>
      <c r="L90" s="211"/>
      <c r="M90" s="212"/>
      <c r="N90" s="213"/>
      <c r="O90" s="213"/>
      <c r="P90" s="213"/>
      <c r="Q90" s="213"/>
      <c r="R90" s="213"/>
      <c r="S90" s="213"/>
      <c r="T90" s="214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5" t="s">
        <v>135</v>
      </c>
      <c r="AU90" s="215" t="s">
        <v>66</v>
      </c>
      <c r="AV90" s="12" t="s">
        <v>73</v>
      </c>
      <c r="AW90" s="12" t="s">
        <v>28</v>
      </c>
      <c r="AX90" s="12" t="s">
        <v>66</v>
      </c>
      <c r="AY90" s="215" t="s">
        <v>120</v>
      </c>
    </row>
    <row r="91" s="13" customFormat="1">
      <c r="A91" s="13"/>
      <c r="B91" s="216"/>
      <c r="C91" s="217"/>
      <c r="D91" s="194" t="s">
        <v>135</v>
      </c>
      <c r="E91" s="218" t="s">
        <v>17</v>
      </c>
      <c r="F91" s="219" t="s">
        <v>73</v>
      </c>
      <c r="G91" s="217"/>
      <c r="H91" s="220">
        <v>1</v>
      </c>
      <c r="I91" s="217"/>
      <c r="J91" s="217"/>
      <c r="K91" s="217"/>
      <c r="L91" s="221"/>
      <c r="M91" s="251"/>
      <c r="N91" s="252"/>
      <c r="O91" s="252"/>
      <c r="P91" s="252"/>
      <c r="Q91" s="252"/>
      <c r="R91" s="252"/>
      <c r="S91" s="252"/>
      <c r="T91" s="25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5" t="s">
        <v>135</v>
      </c>
      <c r="AU91" s="225" t="s">
        <v>66</v>
      </c>
      <c r="AV91" s="13" t="s">
        <v>75</v>
      </c>
      <c r="AW91" s="13" t="s">
        <v>28</v>
      </c>
      <c r="AX91" s="13" t="s">
        <v>73</v>
      </c>
      <c r="AY91" s="225" t="s">
        <v>120</v>
      </c>
    </row>
    <row r="92" s="2" customFormat="1" ht="6.96" customHeight="1">
      <c r="A92" s="3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39"/>
      <c r="M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</sheetData>
  <sheetProtection sheet="1" autoFilter="0" formatColumns="0" formatRows="0" objects="1" scenarios="1" spinCount="100000" saltValue="B8dD7M+rjPVoTmS7erQDcx1FTpyDaWcoVZ8yMGOjZV5GLRfgYnQOuIS2iwleSTTYilCZ3ZReNOV4JFFpm9RBKQ==" hashValue="7AYL6VHrjyJuVChntmbRF1VDehxMaHABQ/fq1EfjkwWpkc2lzun29Am1ICyZ64D2wBvHySkwwmlBq8onL7Gb+w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6" customFormat="1" ht="45" customHeight="1">
      <c r="B3" s="262"/>
      <c r="C3" s="263" t="s">
        <v>435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436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437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438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439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440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441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442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443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444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445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72</v>
      </c>
      <c r="F18" s="269" t="s">
        <v>446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447</v>
      </c>
      <c r="F19" s="269" t="s">
        <v>448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449</v>
      </c>
      <c r="F20" s="269" t="s">
        <v>450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88</v>
      </c>
      <c r="F21" s="269" t="s">
        <v>451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452</v>
      </c>
      <c r="F22" s="269" t="s">
        <v>453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454</v>
      </c>
      <c r="F23" s="269" t="s">
        <v>455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456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457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458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459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460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461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462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463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464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101</v>
      </c>
      <c r="F36" s="269"/>
      <c r="G36" s="269" t="s">
        <v>465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466</v>
      </c>
      <c r="F37" s="269"/>
      <c r="G37" s="269" t="s">
        <v>467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47</v>
      </c>
      <c r="F38" s="269"/>
      <c r="G38" s="269" t="s">
        <v>468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48</v>
      </c>
      <c r="F39" s="269"/>
      <c r="G39" s="269" t="s">
        <v>469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102</v>
      </c>
      <c r="F40" s="269"/>
      <c r="G40" s="269" t="s">
        <v>470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103</v>
      </c>
      <c r="F41" s="269"/>
      <c r="G41" s="269" t="s">
        <v>471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472</v>
      </c>
      <c r="F42" s="269"/>
      <c r="G42" s="269" t="s">
        <v>473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474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475</v>
      </c>
      <c r="F44" s="269"/>
      <c r="G44" s="269" t="s">
        <v>476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105</v>
      </c>
      <c r="F45" s="269"/>
      <c r="G45" s="269" t="s">
        <v>477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478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479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480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481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482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483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484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485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486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487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488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489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490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491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492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493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494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495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496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497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498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499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500</v>
      </c>
      <c r="D76" s="287"/>
      <c r="E76" s="287"/>
      <c r="F76" s="287" t="s">
        <v>501</v>
      </c>
      <c r="G76" s="288"/>
      <c r="H76" s="287" t="s">
        <v>48</v>
      </c>
      <c r="I76" s="287" t="s">
        <v>51</v>
      </c>
      <c r="J76" s="287" t="s">
        <v>502</v>
      </c>
      <c r="K76" s="286"/>
    </row>
    <row r="77" s="1" customFormat="1" ht="17.25" customHeight="1">
      <c r="B77" s="284"/>
      <c r="C77" s="289" t="s">
        <v>503</v>
      </c>
      <c r="D77" s="289"/>
      <c r="E77" s="289"/>
      <c r="F77" s="290" t="s">
        <v>504</v>
      </c>
      <c r="G77" s="291"/>
      <c r="H77" s="289"/>
      <c r="I77" s="289"/>
      <c r="J77" s="289" t="s">
        <v>505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47</v>
      </c>
      <c r="D79" s="294"/>
      <c r="E79" s="294"/>
      <c r="F79" s="295" t="s">
        <v>506</v>
      </c>
      <c r="G79" s="296"/>
      <c r="H79" s="272" t="s">
        <v>507</v>
      </c>
      <c r="I79" s="272" t="s">
        <v>508</v>
      </c>
      <c r="J79" s="272">
        <v>20</v>
      </c>
      <c r="K79" s="286"/>
    </row>
    <row r="80" s="1" customFormat="1" ht="15" customHeight="1">
      <c r="B80" s="284"/>
      <c r="C80" s="272" t="s">
        <v>509</v>
      </c>
      <c r="D80" s="272"/>
      <c r="E80" s="272"/>
      <c r="F80" s="295" t="s">
        <v>506</v>
      </c>
      <c r="G80" s="296"/>
      <c r="H80" s="272" t="s">
        <v>510</v>
      </c>
      <c r="I80" s="272" t="s">
        <v>508</v>
      </c>
      <c r="J80" s="272">
        <v>120</v>
      </c>
      <c r="K80" s="286"/>
    </row>
    <row r="81" s="1" customFormat="1" ht="15" customHeight="1">
      <c r="B81" s="297"/>
      <c r="C81" s="272" t="s">
        <v>511</v>
      </c>
      <c r="D81" s="272"/>
      <c r="E81" s="272"/>
      <c r="F81" s="295" t="s">
        <v>512</v>
      </c>
      <c r="G81" s="296"/>
      <c r="H81" s="272" t="s">
        <v>513</v>
      </c>
      <c r="I81" s="272" t="s">
        <v>508</v>
      </c>
      <c r="J81" s="272">
        <v>50</v>
      </c>
      <c r="K81" s="286"/>
    </row>
    <row r="82" s="1" customFormat="1" ht="15" customHeight="1">
      <c r="B82" s="297"/>
      <c r="C82" s="272" t="s">
        <v>514</v>
      </c>
      <c r="D82" s="272"/>
      <c r="E82" s="272"/>
      <c r="F82" s="295" t="s">
        <v>506</v>
      </c>
      <c r="G82" s="296"/>
      <c r="H82" s="272" t="s">
        <v>515</v>
      </c>
      <c r="I82" s="272" t="s">
        <v>516</v>
      </c>
      <c r="J82" s="272"/>
      <c r="K82" s="286"/>
    </row>
    <row r="83" s="1" customFormat="1" ht="15" customHeight="1">
      <c r="B83" s="297"/>
      <c r="C83" s="298" t="s">
        <v>517</v>
      </c>
      <c r="D83" s="298"/>
      <c r="E83" s="298"/>
      <c r="F83" s="299" t="s">
        <v>512</v>
      </c>
      <c r="G83" s="298"/>
      <c r="H83" s="298" t="s">
        <v>518</v>
      </c>
      <c r="I83" s="298" t="s">
        <v>508</v>
      </c>
      <c r="J83" s="298">
        <v>15</v>
      </c>
      <c r="K83" s="286"/>
    </row>
    <row r="84" s="1" customFormat="1" ht="15" customHeight="1">
      <c r="B84" s="297"/>
      <c r="C84" s="298" t="s">
        <v>519</v>
      </c>
      <c r="D84" s="298"/>
      <c r="E84" s="298"/>
      <c r="F84" s="299" t="s">
        <v>512</v>
      </c>
      <c r="G84" s="298"/>
      <c r="H84" s="298" t="s">
        <v>520</v>
      </c>
      <c r="I84" s="298" t="s">
        <v>508</v>
      </c>
      <c r="J84" s="298">
        <v>15</v>
      </c>
      <c r="K84" s="286"/>
    </row>
    <row r="85" s="1" customFormat="1" ht="15" customHeight="1">
      <c r="B85" s="297"/>
      <c r="C85" s="298" t="s">
        <v>521</v>
      </c>
      <c r="D85" s="298"/>
      <c r="E85" s="298"/>
      <c r="F85" s="299" t="s">
        <v>512</v>
      </c>
      <c r="G85" s="298"/>
      <c r="H85" s="298" t="s">
        <v>522</v>
      </c>
      <c r="I85" s="298" t="s">
        <v>508</v>
      </c>
      <c r="J85" s="298">
        <v>20</v>
      </c>
      <c r="K85" s="286"/>
    </row>
    <row r="86" s="1" customFormat="1" ht="15" customHeight="1">
      <c r="B86" s="297"/>
      <c r="C86" s="298" t="s">
        <v>523</v>
      </c>
      <c r="D86" s="298"/>
      <c r="E86" s="298"/>
      <c r="F86" s="299" t="s">
        <v>512</v>
      </c>
      <c r="G86" s="298"/>
      <c r="H86" s="298" t="s">
        <v>524</v>
      </c>
      <c r="I86" s="298" t="s">
        <v>508</v>
      </c>
      <c r="J86" s="298">
        <v>20</v>
      </c>
      <c r="K86" s="286"/>
    </row>
    <row r="87" s="1" customFormat="1" ht="15" customHeight="1">
      <c r="B87" s="297"/>
      <c r="C87" s="272" t="s">
        <v>525</v>
      </c>
      <c r="D87" s="272"/>
      <c r="E87" s="272"/>
      <c r="F87" s="295" t="s">
        <v>512</v>
      </c>
      <c r="G87" s="296"/>
      <c r="H87" s="272" t="s">
        <v>526</v>
      </c>
      <c r="I87" s="272" t="s">
        <v>508</v>
      </c>
      <c r="J87" s="272">
        <v>50</v>
      </c>
      <c r="K87" s="286"/>
    </row>
    <row r="88" s="1" customFormat="1" ht="15" customHeight="1">
      <c r="B88" s="297"/>
      <c r="C88" s="272" t="s">
        <v>527</v>
      </c>
      <c r="D88" s="272"/>
      <c r="E88" s="272"/>
      <c r="F88" s="295" t="s">
        <v>512</v>
      </c>
      <c r="G88" s="296"/>
      <c r="H88" s="272" t="s">
        <v>528</v>
      </c>
      <c r="I88" s="272" t="s">
        <v>508</v>
      </c>
      <c r="J88" s="272">
        <v>20</v>
      </c>
      <c r="K88" s="286"/>
    </row>
    <row r="89" s="1" customFormat="1" ht="15" customHeight="1">
      <c r="B89" s="297"/>
      <c r="C89" s="272" t="s">
        <v>529</v>
      </c>
      <c r="D89" s="272"/>
      <c r="E89" s="272"/>
      <c r="F89" s="295" t="s">
        <v>512</v>
      </c>
      <c r="G89" s="296"/>
      <c r="H89" s="272" t="s">
        <v>530</v>
      </c>
      <c r="I89" s="272" t="s">
        <v>508</v>
      </c>
      <c r="J89" s="272">
        <v>20</v>
      </c>
      <c r="K89" s="286"/>
    </row>
    <row r="90" s="1" customFormat="1" ht="15" customHeight="1">
      <c r="B90" s="297"/>
      <c r="C90" s="272" t="s">
        <v>531</v>
      </c>
      <c r="D90" s="272"/>
      <c r="E90" s="272"/>
      <c r="F90" s="295" t="s">
        <v>512</v>
      </c>
      <c r="G90" s="296"/>
      <c r="H90" s="272" t="s">
        <v>532</v>
      </c>
      <c r="I90" s="272" t="s">
        <v>508</v>
      </c>
      <c r="J90" s="272">
        <v>50</v>
      </c>
      <c r="K90" s="286"/>
    </row>
    <row r="91" s="1" customFormat="1" ht="15" customHeight="1">
      <c r="B91" s="297"/>
      <c r="C91" s="272" t="s">
        <v>533</v>
      </c>
      <c r="D91" s="272"/>
      <c r="E91" s="272"/>
      <c r="F91" s="295" t="s">
        <v>512</v>
      </c>
      <c r="G91" s="296"/>
      <c r="H91" s="272" t="s">
        <v>533</v>
      </c>
      <c r="I91" s="272" t="s">
        <v>508</v>
      </c>
      <c r="J91" s="272">
        <v>50</v>
      </c>
      <c r="K91" s="286"/>
    </row>
    <row r="92" s="1" customFormat="1" ht="15" customHeight="1">
      <c r="B92" s="297"/>
      <c r="C92" s="272" t="s">
        <v>534</v>
      </c>
      <c r="D92" s="272"/>
      <c r="E92" s="272"/>
      <c r="F92" s="295" t="s">
        <v>512</v>
      </c>
      <c r="G92" s="296"/>
      <c r="H92" s="272" t="s">
        <v>535</v>
      </c>
      <c r="I92" s="272" t="s">
        <v>508</v>
      </c>
      <c r="J92" s="272">
        <v>255</v>
      </c>
      <c r="K92" s="286"/>
    </row>
    <row r="93" s="1" customFormat="1" ht="15" customHeight="1">
      <c r="B93" s="297"/>
      <c r="C93" s="272" t="s">
        <v>536</v>
      </c>
      <c r="D93" s="272"/>
      <c r="E93" s="272"/>
      <c r="F93" s="295" t="s">
        <v>506</v>
      </c>
      <c r="G93" s="296"/>
      <c r="H93" s="272" t="s">
        <v>537</v>
      </c>
      <c r="I93" s="272" t="s">
        <v>538</v>
      </c>
      <c r="J93" s="272"/>
      <c r="K93" s="286"/>
    </row>
    <row r="94" s="1" customFormat="1" ht="15" customHeight="1">
      <c r="B94" s="297"/>
      <c r="C94" s="272" t="s">
        <v>539</v>
      </c>
      <c r="D94" s="272"/>
      <c r="E94" s="272"/>
      <c r="F94" s="295" t="s">
        <v>506</v>
      </c>
      <c r="G94" s="296"/>
      <c r="H94" s="272" t="s">
        <v>540</v>
      </c>
      <c r="I94" s="272" t="s">
        <v>541</v>
      </c>
      <c r="J94" s="272"/>
      <c r="K94" s="286"/>
    </row>
    <row r="95" s="1" customFormat="1" ht="15" customHeight="1">
      <c r="B95" s="297"/>
      <c r="C95" s="272" t="s">
        <v>542</v>
      </c>
      <c r="D95" s="272"/>
      <c r="E95" s="272"/>
      <c r="F95" s="295" t="s">
        <v>506</v>
      </c>
      <c r="G95" s="296"/>
      <c r="H95" s="272" t="s">
        <v>542</v>
      </c>
      <c r="I95" s="272" t="s">
        <v>541</v>
      </c>
      <c r="J95" s="272"/>
      <c r="K95" s="286"/>
    </row>
    <row r="96" s="1" customFormat="1" ht="15" customHeight="1">
      <c r="B96" s="297"/>
      <c r="C96" s="272" t="s">
        <v>32</v>
      </c>
      <c r="D96" s="272"/>
      <c r="E96" s="272"/>
      <c r="F96" s="295" t="s">
        <v>506</v>
      </c>
      <c r="G96" s="296"/>
      <c r="H96" s="272" t="s">
        <v>543</v>
      </c>
      <c r="I96" s="272" t="s">
        <v>541</v>
      </c>
      <c r="J96" s="272"/>
      <c r="K96" s="286"/>
    </row>
    <row r="97" s="1" customFormat="1" ht="15" customHeight="1">
      <c r="B97" s="297"/>
      <c r="C97" s="272" t="s">
        <v>42</v>
      </c>
      <c r="D97" s="272"/>
      <c r="E97" s="272"/>
      <c r="F97" s="295" t="s">
        <v>506</v>
      </c>
      <c r="G97" s="296"/>
      <c r="H97" s="272" t="s">
        <v>544</v>
      </c>
      <c r="I97" s="272" t="s">
        <v>541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545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500</v>
      </c>
      <c r="D103" s="287"/>
      <c r="E103" s="287"/>
      <c r="F103" s="287" t="s">
        <v>501</v>
      </c>
      <c r="G103" s="288"/>
      <c r="H103" s="287" t="s">
        <v>48</v>
      </c>
      <c r="I103" s="287" t="s">
        <v>51</v>
      </c>
      <c r="J103" s="287" t="s">
        <v>502</v>
      </c>
      <c r="K103" s="286"/>
    </row>
    <row r="104" s="1" customFormat="1" ht="17.25" customHeight="1">
      <c r="B104" s="284"/>
      <c r="C104" s="289" t="s">
        <v>503</v>
      </c>
      <c r="D104" s="289"/>
      <c r="E104" s="289"/>
      <c r="F104" s="290" t="s">
        <v>504</v>
      </c>
      <c r="G104" s="291"/>
      <c r="H104" s="289"/>
      <c r="I104" s="289"/>
      <c r="J104" s="289" t="s">
        <v>505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47</v>
      </c>
      <c r="D106" s="294"/>
      <c r="E106" s="294"/>
      <c r="F106" s="295" t="s">
        <v>506</v>
      </c>
      <c r="G106" s="272"/>
      <c r="H106" s="272" t="s">
        <v>546</v>
      </c>
      <c r="I106" s="272" t="s">
        <v>508</v>
      </c>
      <c r="J106" s="272">
        <v>20</v>
      </c>
      <c r="K106" s="286"/>
    </row>
    <row r="107" s="1" customFormat="1" ht="15" customHeight="1">
      <c r="B107" s="284"/>
      <c r="C107" s="272" t="s">
        <v>509</v>
      </c>
      <c r="D107" s="272"/>
      <c r="E107" s="272"/>
      <c r="F107" s="295" t="s">
        <v>506</v>
      </c>
      <c r="G107" s="272"/>
      <c r="H107" s="272" t="s">
        <v>546</v>
      </c>
      <c r="I107" s="272" t="s">
        <v>508</v>
      </c>
      <c r="J107" s="272">
        <v>120</v>
      </c>
      <c r="K107" s="286"/>
    </row>
    <row r="108" s="1" customFormat="1" ht="15" customHeight="1">
      <c r="B108" s="297"/>
      <c r="C108" s="272" t="s">
        <v>511</v>
      </c>
      <c r="D108" s="272"/>
      <c r="E108" s="272"/>
      <c r="F108" s="295" t="s">
        <v>512</v>
      </c>
      <c r="G108" s="272"/>
      <c r="H108" s="272" t="s">
        <v>546</v>
      </c>
      <c r="I108" s="272" t="s">
        <v>508</v>
      </c>
      <c r="J108" s="272">
        <v>50</v>
      </c>
      <c r="K108" s="286"/>
    </row>
    <row r="109" s="1" customFormat="1" ht="15" customHeight="1">
      <c r="B109" s="297"/>
      <c r="C109" s="272" t="s">
        <v>514</v>
      </c>
      <c r="D109" s="272"/>
      <c r="E109" s="272"/>
      <c r="F109" s="295" t="s">
        <v>506</v>
      </c>
      <c r="G109" s="272"/>
      <c r="H109" s="272" t="s">
        <v>546</v>
      </c>
      <c r="I109" s="272" t="s">
        <v>516</v>
      </c>
      <c r="J109" s="272"/>
      <c r="K109" s="286"/>
    </row>
    <row r="110" s="1" customFormat="1" ht="15" customHeight="1">
      <c r="B110" s="297"/>
      <c r="C110" s="272" t="s">
        <v>525</v>
      </c>
      <c r="D110" s="272"/>
      <c r="E110" s="272"/>
      <c r="F110" s="295" t="s">
        <v>512</v>
      </c>
      <c r="G110" s="272"/>
      <c r="H110" s="272" t="s">
        <v>546</v>
      </c>
      <c r="I110" s="272" t="s">
        <v>508</v>
      </c>
      <c r="J110" s="272">
        <v>50</v>
      </c>
      <c r="K110" s="286"/>
    </row>
    <row r="111" s="1" customFormat="1" ht="15" customHeight="1">
      <c r="B111" s="297"/>
      <c r="C111" s="272" t="s">
        <v>533</v>
      </c>
      <c r="D111" s="272"/>
      <c r="E111" s="272"/>
      <c r="F111" s="295" t="s">
        <v>512</v>
      </c>
      <c r="G111" s="272"/>
      <c r="H111" s="272" t="s">
        <v>546</v>
      </c>
      <c r="I111" s="272" t="s">
        <v>508</v>
      </c>
      <c r="J111" s="272">
        <v>50</v>
      </c>
      <c r="K111" s="286"/>
    </row>
    <row r="112" s="1" customFormat="1" ht="15" customHeight="1">
      <c r="B112" s="297"/>
      <c r="C112" s="272" t="s">
        <v>531</v>
      </c>
      <c r="D112" s="272"/>
      <c r="E112" s="272"/>
      <c r="F112" s="295" t="s">
        <v>512</v>
      </c>
      <c r="G112" s="272"/>
      <c r="H112" s="272" t="s">
        <v>546</v>
      </c>
      <c r="I112" s="272" t="s">
        <v>508</v>
      </c>
      <c r="J112" s="272">
        <v>50</v>
      </c>
      <c r="K112" s="286"/>
    </row>
    <row r="113" s="1" customFormat="1" ht="15" customHeight="1">
      <c r="B113" s="297"/>
      <c r="C113" s="272" t="s">
        <v>47</v>
      </c>
      <c r="D113" s="272"/>
      <c r="E113" s="272"/>
      <c r="F113" s="295" t="s">
        <v>506</v>
      </c>
      <c r="G113" s="272"/>
      <c r="H113" s="272" t="s">
        <v>547</v>
      </c>
      <c r="I113" s="272" t="s">
        <v>508</v>
      </c>
      <c r="J113" s="272">
        <v>20</v>
      </c>
      <c r="K113" s="286"/>
    </row>
    <row r="114" s="1" customFormat="1" ht="15" customHeight="1">
      <c r="B114" s="297"/>
      <c r="C114" s="272" t="s">
        <v>548</v>
      </c>
      <c r="D114" s="272"/>
      <c r="E114" s="272"/>
      <c r="F114" s="295" t="s">
        <v>506</v>
      </c>
      <c r="G114" s="272"/>
      <c r="H114" s="272" t="s">
        <v>549</v>
      </c>
      <c r="I114" s="272" t="s">
        <v>508</v>
      </c>
      <c r="J114" s="272">
        <v>120</v>
      </c>
      <c r="K114" s="286"/>
    </row>
    <row r="115" s="1" customFormat="1" ht="15" customHeight="1">
      <c r="B115" s="297"/>
      <c r="C115" s="272" t="s">
        <v>32</v>
      </c>
      <c r="D115" s="272"/>
      <c r="E115" s="272"/>
      <c r="F115" s="295" t="s">
        <v>506</v>
      </c>
      <c r="G115" s="272"/>
      <c r="H115" s="272" t="s">
        <v>550</v>
      </c>
      <c r="I115" s="272" t="s">
        <v>541</v>
      </c>
      <c r="J115" s="272"/>
      <c r="K115" s="286"/>
    </row>
    <row r="116" s="1" customFormat="1" ht="15" customHeight="1">
      <c r="B116" s="297"/>
      <c r="C116" s="272" t="s">
        <v>42</v>
      </c>
      <c r="D116" s="272"/>
      <c r="E116" s="272"/>
      <c r="F116" s="295" t="s">
        <v>506</v>
      </c>
      <c r="G116" s="272"/>
      <c r="H116" s="272" t="s">
        <v>551</v>
      </c>
      <c r="I116" s="272" t="s">
        <v>541</v>
      </c>
      <c r="J116" s="272"/>
      <c r="K116" s="286"/>
    </row>
    <row r="117" s="1" customFormat="1" ht="15" customHeight="1">
      <c r="B117" s="297"/>
      <c r="C117" s="272" t="s">
        <v>51</v>
      </c>
      <c r="D117" s="272"/>
      <c r="E117" s="272"/>
      <c r="F117" s="295" t="s">
        <v>506</v>
      </c>
      <c r="G117" s="272"/>
      <c r="H117" s="272" t="s">
        <v>552</v>
      </c>
      <c r="I117" s="272" t="s">
        <v>553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554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500</v>
      </c>
      <c r="D123" s="287"/>
      <c r="E123" s="287"/>
      <c r="F123" s="287" t="s">
        <v>501</v>
      </c>
      <c r="G123" s="288"/>
      <c r="H123" s="287" t="s">
        <v>48</v>
      </c>
      <c r="I123" s="287" t="s">
        <v>51</v>
      </c>
      <c r="J123" s="287" t="s">
        <v>502</v>
      </c>
      <c r="K123" s="316"/>
    </row>
    <row r="124" s="1" customFormat="1" ht="17.25" customHeight="1">
      <c r="B124" s="315"/>
      <c r="C124" s="289" t="s">
        <v>503</v>
      </c>
      <c r="D124" s="289"/>
      <c r="E124" s="289"/>
      <c r="F124" s="290" t="s">
        <v>504</v>
      </c>
      <c r="G124" s="291"/>
      <c r="H124" s="289"/>
      <c r="I124" s="289"/>
      <c r="J124" s="289" t="s">
        <v>505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509</v>
      </c>
      <c r="D126" s="294"/>
      <c r="E126" s="294"/>
      <c r="F126" s="295" t="s">
        <v>506</v>
      </c>
      <c r="G126" s="272"/>
      <c r="H126" s="272" t="s">
        <v>546</v>
      </c>
      <c r="I126" s="272" t="s">
        <v>508</v>
      </c>
      <c r="J126" s="272">
        <v>120</v>
      </c>
      <c r="K126" s="320"/>
    </row>
    <row r="127" s="1" customFormat="1" ht="15" customHeight="1">
      <c r="B127" s="317"/>
      <c r="C127" s="272" t="s">
        <v>555</v>
      </c>
      <c r="D127" s="272"/>
      <c r="E127" s="272"/>
      <c r="F127" s="295" t="s">
        <v>506</v>
      </c>
      <c r="G127" s="272"/>
      <c r="H127" s="272" t="s">
        <v>556</v>
      </c>
      <c r="I127" s="272" t="s">
        <v>508</v>
      </c>
      <c r="J127" s="272" t="s">
        <v>557</v>
      </c>
      <c r="K127" s="320"/>
    </row>
    <row r="128" s="1" customFormat="1" ht="15" customHeight="1">
      <c r="B128" s="317"/>
      <c r="C128" s="272" t="s">
        <v>454</v>
      </c>
      <c r="D128" s="272"/>
      <c r="E128" s="272"/>
      <c r="F128" s="295" t="s">
        <v>506</v>
      </c>
      <c r="G128" s="272"/>
      <c r="H128" s="272" t="s">
        <v>558</v>
      </c>
      <c r="I128" s="272" t="s">
        <v>508</v>
      </c>
      <c r="J128" s="272" t="s">
        <v>557</v>
      </c>
      <c r="K128" s="320"/>
    </row>
    <row r="129" s="1" customFormat="1" ht="15" customHeight="1">
      <c r="B129" s="317"/>
      <c r="C129" s="272" t="s">
        <v>517</v>
      </c>
      <c r="D129" s="272"/>
      <c r="E129" s="272"/>
      <c r="F129" s="295" t="s">
        <v>512</v>
      </c>
      <c r="G129" s="272"/>
      <c r="H129" s="272" t="s">
        <v>518</v>
      </c>
      <c r="I129" s="272" t="s">
        <v>508</v>
      </c>
      <c r="J129" s="272">
        <v>15</v>
      </c>
      <c r="K129" s="320"/>
    </row>
    <row r="130" s="1" customFormat="1" ht="15" customHeight="1">
      <c r="B130" s="317"/>
      <c r="C130" s="298" t="s">
        <v>519</v>
      </c>
      <c r="D130" s="298"/>
      <c r="E130" s="298"/>
      <c r="F130" s="299" t="s">
        <v>512</v>
      </c>
      <c r="G130" s="298"/>
      <c r="H130" s="298" t="s">
        <v>520</v>
      </c>
      <c r="I130" s="298" t="s">
        <v>508</v>
      </c>
      <c r="J130" s="298">
        <v>15</v>
      </c>
      <c r="K130" s="320"/>
    </row>
    <row r="131" s="1" customFormat="1" ht="15" customHeight="1">
      <c r="B131" s="317"/>
      <c r="C131" s="298" t="s">
        <v>521</v>
      </c>
      <c r="D131" s="298"/>
      <c r="E131" s="298"/>
      <c r="F131" s="299" t="s">
        <v>512</v>
      </c>
      <c r="G131" s="298"/>
      <c r="H131" s="298" t="s">
        <v>522</v>
      </c>
      <c r="I131" s="298" t="s">
        <v>508</v>
      </c>
      <c r="J131" s="298">
        <v>20</v>
      </c>
      <c r="K131" s="320"/>
    </row>
    <row r="132" s="1" customFormat="1" ht="15" customHeight="1">
      <c r="B132" s="317"/>
      <c r="C132" s="298" t="s">
        <v>523</v>
      </c>
      <c r="D132" s="298"/>
      <c r="E132" s="298"/>
      <c r="F132" s="299" t="s">
        <v>512</v>
      </c>
      <c r="G132" s="298"/>
      <c r="H132" s="298" t="s">
        <v>524</v>
      </c>
      <c r="I132" s="298" t="s">
        <v>508</v>
      </c>
      <c r="J132" s="298">
        <v>20</v>
      </c>
      <c r="K132" s="320"/>
    </row>
    <row r="133" s="1" customFormat="1" ht="15" customHeight="1">
      <c r="B133" s="317"/>
      <c r="C133" s="272" t="s">
        <v>511</v>
      </c>
      <c r="D133" s="272"/>
      <c r="E133" s="272"/>
      <c r="F133" s="295" t="s">
        <v>512</v>
      </c>
      <c r="G133" s="272"/>
      <c r="H133" s="272" t="s">
        <v>546</v>
      </c>
      <c r="I133" s="272" t="s">
        <v>508</v>
      </c>
      <c r="J133" s="272">
        <v>50</v>
      </c>
      <c r="K133" s="320"/>
    </row>
    <row r="134" s="1" customFormat="1" ht="15" customHeight="1">
      <c r="B134" s="317"/>
      <c r="C134" s="272" t="s">
        <v>525</v>
      </c>
      <c r="D134" s="272"/>
      <c r="E134" s="272"/>
      <c r="F134" s="295" t="s">
        <v>512</v>
      </c>
      <c r="G134" s="272"/>
      <c r="H134" s="272" t="s">
        <v>546</v>
      </c>
      <c r="I134" s="272" t="s">
        <v>508</v>
      </c>
      <c r="J134" s="272">
        <v>50</v>
      </c>
      <c r="K134" s="320"/>
    </row>
    <row r="135" s="1" customFormat="1" ht="15" customHeight="1">
      <c r="B135" s="317"/>
      <c r="C135" s="272" t="s">
        <v>531</v>
      </c>
      <c r="D135" s="272"/>
      <c r="E135" s="272"/>
      <c r="F135" s="295" t="s">
        <v>512</v>
      </c>
      <c r="G135" s="272"/>
      <c r="H135" s="272" t="s">
        <v>546</v>
      </c>
      <c r="I135" s="272" t="s">
        <v>508</v>
      </c>
      <c r="J135" s="272">
        <v>50</v>
      </c>
      <c r="K135" s="320"/>
    </row>
    <row r="136" s="1" customFormat="1" ht="15" customHeight="1">
      <c r="B136" s="317"/>
      <c r="C136" s="272" t="s">
        <v>533</v>
      </c>
      <c r="D136" s="272"/>
      <c r="E136" s="272"/>
      <c r="F136" s="295" t="s">
        <v>512</v>
      </c>
      <c r="G136" s="272"/>
      <c r="H136" s="272" t="s">
        <v>546</v>
      </c>
      <c r="I136" s="272" t="s">
        <v>508</v>
      </c>
      <c r="J136" s="272">
        <v>50</v>
      </c>
      <c r="K136" s="320"/>
    </row>
    <row r="137" s="1" customFormat="1" ht="15" customHeight="1">
      <c r="B137" s="317"/>
      <c r="C137" s="272" t="s">
        <v>534</v>
      </c>
      <c r="D137" s="272"/>
      <c r="E137" s="272"/>
      <c r="F137" s="295" t="s">
        <v>512</v>
      </c>
      <c r="G137" s="272"/>
      <c r="H137" s="272" t="s">
        <v>559</v>
      </c>
      <c r="I137" s="272" t="s">
        <v>508</v>
      </c>
      <c r="J137" s="272">
        <v>255</v>
      </c>
      <c r="K137" s="320"/>
    </row>
    <row r="138" s="1" customFormat="1" ht="15" customHeight="1">
      <c r="B138" s="317"/>
      <c r="C138" s="272" t="s">
        <v>536</v>
      </c>
      <c r="D138" s="272"/>
      <c r="E138" s="272"/>
      <c r="F138" s="295" t="s">
        <v>506</v>
      </c>
      <c r="G138" s="272"/>
      <c r="H138" s="272" t="s">
        <v>560</v>
      </c>
      <c r="I138" s="272" t="s">
        <v>538</v>
      </c>
      <c r="J138" s="272"/>
      <c r="K138" s="320"/>
    </row>
    <row r="139" s="1" customFormat="1" ht="15" customHeight="1">
      <c r="B139" s="317"/>
      <c r="C139" s="272" t="s">
        <v>539</v>
      </c>
      <c r="D139" s="272"/>
      <c r="E139" s="272"/>
      <c r="F139" s="295" t="s">
        <v>506</v>
      </c>
      <c r="G139" s="272"/>
      <c r="H139" s="272" t="s">
        <v>561</v>
      </c>
      <c r="I139" s="272" t="s">
        <v>541</v>
      </c>
      <c r="J139" s="272"/>
      <c r="K139" s="320"/>
    </row>
    <row r="140" s="1" customFormat="1" ht="15" customHeight="1">
      <c r="B140" s="317"/>
      <c r="C140" s="272" t="s">
        <v>542</v>
      </c>
      <c r="D140" s="272"/>
      <c r="E140" s="272"/>
      <c r="F140" s="295" t="s">
        <v>506</v>
      </c>
      <c r="G140" s="272"/>
      <c r="H140" s="272" t="s">
        <v>542</v>
      </c>
      <c r="I140" s="272" t="s">
        <v>541</v>
      </c>
      <c r="J140" s="272"/>
      <c r="K140" s="320"/>
    </row>
    <row r="141" s="1" customFormat="1" ht="15" customHeight="1">
      <c r="B141" s="317"/>
      <c r="C141" s="272" t="s">
        <v>32</v>
      </c>
      <c r="D141" s="272"/>
      <c r="E141" s="272"/>
      <c r="F141" s="295" t="s">
        <v>506</v>
      </c>
      <c r="G141" s="272"/>
      <c r="H141" s="272" t="s">
        <v>562</v>
      </c>
      <c r="I141" s="272" t="s">
        <v>541</v>
      </c>
      <c r="J141" s="272"/>
      <c r="K141" s="320"/>
    </row>
    <row r="142" s="1" customFormat="1" ht="15" customHeight="1">
      <c r="B142" s="317"/>
      <c r="C142" s="272" t="s">
        <v>563</v>
      </c>
      <c r="D142" s="272"/>
      <c r="E142" s="272"/>
      <c r="F142" s="295" t="s">
        <v>506</v>
      </c>
      <c r="G142" s="272"/>
      <c r="H142" s="272" t="s">
        <v>564</v>
      </c>
      <c r="I142" s="272" t="s">
        <v>541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565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500</v>
      </c>
      <c r="D148" s="287"/>
      <c r="E148" s="287"/>
      <c r="F148" s="287" t="s">
        <v>501</v>
      </c>
      <c r="G148" s="288"/>
      <c r="H148" s="287" t="s">
        <v>48</v>
      </c>
      <c r="I148" s="287" t="s">
        <v>51</v>
      </c>
      <c r="J148" s="287" t="s">
        <v>502</v>
      </c>
      <c r="K148" s="286"/>
    </row>
    <row r="149" s="1" customFormat="1" ht="17.25" customHeight="1">
      <c r="B149" s="284"/>
      <c r="C149" s="289" t="s">
        <v>503</v>
      </c>
      <c r="D149" s="289"/>
      <c r="E149" s="289"/>
      <c r="F149" s="290" t="s">
        <v>504</v>
      </c>
      <c r="G149" s="291"/>
      <c r="H149" s="289"/>
      <c r="I149" s="289"/>
      <c r="J149" s="289" t="s">
        <v>505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509</v>
      </c>
      <c r="D151" s="272"/>
      <c r="E151" s="272"/>
      <c r="F151" s="325" t="s">
        <v>506</v>
      </c>
      <c r="G151" s="272"/>
      <c r="H151" s="324" t="s">
        <v>546</v>
      </c>
      <c r="I151" s="324" t="s">
        <v>508</v>
      </c>
      <c r="J151" s="324">
        <v>120</v>
      </c>
      <c r="K151" s="320"/>
    </row>
    <row r="152" s="1" customFormat="1" ht="15" customHeight="1">
      <c r="B152" s="297"/>
      <c r="C152" s="324" t="s">
        <v>555</v>
      </c>
      <c r="D152" s="272"/>
      <c r="E152" s="272"/>
      <c r="F152" s="325" t="s">
        <v>506</v>
      </c>
      <c r="G152" s="272"/>
      <c r="H152" s="324" t="s">
        <v>566</v>
      </c>
      <c r="I152" s="324" t="s">
        <v>508</v>
      </c>
      <c r="J152" s="324" t="s">
        <v>557</v>
      </c>
      <c r="K152" s="320"/>
    </row>
    <row r="153" s="1" customFormat="1" ht="15" customHeight="1">
      <c r="B153" s="297"/>
      <c r="C153" s="324" t="s">
        <v>454</v>
      </c>
      <c r="D153" s="272"/>
      <c r="E153" s="272"/>
      <c r="F153" s="325" t="s">
        <v>506</v>
      </c>
      <c r="G153" s="272"/>
      <c r="H153" s="324" t="s">
        <v>567</v>
      </c>
      <c r="I153" s="324" t="s">
        <v>508</v>
      </c>
      <c r="J153" s="324" t="s">
        <v>557</v>
      </c>
      <c r="K153" s="320"/>
    </row>
    <row r="154" s="1" customFormat="1" ht="15" customHeight="1">
      <c r="B154" s="297"/>
      <c r="C154" s="324" t="s">
        <v>511</v>
      </c>
      <c r="D154" s="272"/>
      <c r="E154" s="272"/>
      <c r="F154" s="325" t="s">
        <v>512</v>
      </c>
      <c r="G154" s="272"/>
      <c r="H154" s="324" t="s">
        <v>546</v>
      </c>
      <c r="I154" s="324" t="s">
        <v>508</v>
      </c>
      <c r="J154" s="324">
        <v>50</v>
      </c>
      <c r="K154" s="320"/>
    </row>
    <row r="155" s="1" customFormat="1" ht="15" customHeight="1">
      <c r="B155" s="297"/>
      <c r="C155" s="324" t="s">
        <v>514</v>
      </c>
      <c r="D155" s="272"/>
      <c r="E155" s="272"/>
      <c r="F155" s="325" t="s">
        <v>506</v>
      </c>
      <c r="G155" s="272"/>
      <c r="H155" s="324" t="s">
        <v>546</v>
      </c>
      <c r="I155" s="324" t="s">
        <v>516</v>
      </c>
      <c r="J155" s="324"/>
      <c r="K155" s="320"/>
    </row>
    <row r="156" s="1" customFormat="1" ht="15" customHeight="1">
      <c r="B156" s="297"/>
      <c r="C156" s="324" t="s">
        <v>525</v>
      </c>
      <c r="D156" s="272"/>
      <c r="E156" s="272"/>
      <c r="F156" s="325" t="s">
        <v>512</v>
      </c>
      <c r="G156" s="272"/>
      <c r="H156" s="324" t="s">
        <v>546</v>
      </c>
      <c r="I156" s="324" t="s">
        <v>508</v>
      </c>
      <c r="J156" s="324">
        <v>50</v>
      </c>
      <c r="K156" s="320"/>
    </row>
    <row r="157" s="1" customFormat="1" ht="15" customHeight="1">
      <c r="B157" s="297"/>
      <c r="C157" s="324" t="s">
        <v>533</v>
      </c>
      <c r="D157" s="272"/>
      <c r="E157" s="272"/>
      <c r="F157" s="325" t="s">
        <v>512</v>
      </c>
      <c r="G157" s="272"/>
      <c r="H157" s="324" t="s">
        <v>546</v>
      </c>
      <c r="I157" s="324" t="s">
        <v>508</v>
      </c>
      <c r="J157" s="324">
        <v>50</v>
      </c>
      <c r="K157" s="320"/>
    </row>
    <row r="158" s="1" customFormat="1" ht="15" customHeight="1">
      <c r="B158" s="297"/>
      <c r="C158" s="324" t="s">
        <v>531</v>
      </c>
      <c r="D158" s="272"/>
      <c r="E158" s="272"/>
      <c r="F158" s="325" t="s">
        <v>512</v>
      </c>
      <c r="G158" s="272"/>
      <c r="H158" s="324" t="s">
        <v>546</v>
      </c>
      <c r="I158" s="324" t="s">
        <v>508</v>
      </c>
      <c r="J158" s="324">
        <v>50</v>
      </c>
      <c r="K158" s="320"/>
    </row>
    <row r="159" s="1" customFormat="1" ht="15" customHeight="1">
      <c r="B159" s="297"/>
      <c r="C159" s="324" t="s">
        <v>95</v>
      </c>
      <c r="D159" s="272"/>
      <c r="E159" s="272"/>
      <c r="F159" s="325" t="s">
        <v>506</v>
      </c>
      <c r="G159" s="272"/>
      <c r="H159" s="324" t="s">
        <v>568</v>
      </c>
      <c r="I159" s="324" t="s">
        <v>508</v>
      </c>
      <c r="J159" s="324" t="s">
        <v>569</v>
      </c>
      <c r="K159" s="320"/>
    </row>
    <row r="160" s="1" customFormat="1" ht="15" customHeight="1">
      <c r="B160" s="297"/>
      <c r="C160" s="324" t="s">
        <v>570</v>
      </c>
      <c r="D160" s="272"/>
      <c r="E160" s="272"/>
      <c r="F160" s="325" t="s">
        <v>506</v>
      </c>
      <c r="G160" s="272"/>
      <c r="H160" s="324" t="s">
        <v>571</v>
      </c>
      <c r="I160" s="324" t="s">
        <v>541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572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500</v>
      </c>
      <c r="D166" s="287"/>
      <c r="E166" s="287"/>
      <c r="F166" s="287" t="s">
        <v>501</v>
      </c>
      <c r="G166" s="329"/>
      <c r="H166" s="330" t="s">
        <v>48</v>
      </c>
      <c r="I166" s="330" t="s">
        <v>51</v>
      </c>
      <c r="J166" s="287" t="s">
        <v>502</v>
      </c>
      <c r="K166" s="264"/>
    </row>
    <row r="167" s="1" customFormat="1" ht="17.25" customHeight="1">
      <c r="B167" s="265"/>
      <c r="C167" s="289" t="s">
        <v>503</v>
      </c>
      <c r="D167" s="289"/>
      <c r="E167" s="289"/>
      <c r="F167" s="290" t="s">
        <v>504</v>
      </c>
      <c r="G167" s="331"/>
      <c r="H167" s="332"/>
      <c r="I167" s="332"/>
      <c r="J167" s="289" t="s">
        <v>505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509</v>
      </c>
      <c r="D169" s="272"/>
      <c r="E169" s="272"/>
      <c r="F169" s="295" t="s">
        <v>506</v>
      </c>
      <c r="G169" s="272"/>
      <c r="H169" s="272" t="s">
        <v>546</v>
      </c>
      <c r="I169" s="272" t="s">
        <v>508</v>
      </c>
      <c r="J169" s="272">
        <v>120</v>
      </c>
      <c r="K169" s="320"/>
    </row>
    <row r="170" s="1" customFormat="1" ht="15" customHeight="1">
      <c r="B170" s="297"/>
      <c r="C170" s="272" t="s">
        <v>555</v>
      </c>
      <c r="D170" s="272"/>
      <c r="E170" s="272"/>
      <c r="F170" s="295" t="s">
        <v>506</v>
      </c>
      <c r="G170" s="272"/>
      <c r="H170" s="272" t="s">
        <v>556</v>
      </c>
      <c r="I170" s="272" t="s">
        <v>508</v>
      </c>
      <c r="J170" s="272" t="s">
        <v>557</v>
      </c>
      <c r="K170" s="320"/>
    </row>
    <row r="171" s="1" customFormat="1" ht="15" customHeight="1">
      <c r="B171" s="297"/>
      <c r="C171" s="272" t="s">
        <v>454</v>
      </c>
      <c r="D171" s="272"/>
      <c r="E171" s="272"/>
      <c r="F171" s="295" t="s">
        <v>506</v>
      </c>
      <c r="G171" s="272"/>
      <c r="H171" s="272" t="s">
        <v>573</v>
      </c>
      <c r="I171" s="272" t="s">
        <v>508</v>
      </c>
      <c r="J171" s="272" t="s">
        <v>557</v>
      </c>
      <c r="K171" s="320"/>
    </row>
    <row r="172" s="1" customFormat="1" ht="15" customHeight="1">
      <c r="B172" s="297"/>
      <c r="C172" s="272" t="s">
        <v>511</v>
      </c>
      <c r="D172" s="272"/>
      <c r="E172" s="272"/>
      <c r="F172" s="295" t="s">
        <v>512</v>
      </c>
      <c r="G172" s="272"/>
      <c r="H172" s="272" t="s">
        <v>573</v>
      </c>
      <c r="I172" s="272" t="s">
        <v>508</v>
      </c>
      <c r="J172" s="272">
        <v>50</v>
      </c>
      <c r="K172" s="320"/>
    </row>
    <row r="173" s="1" customFormat="1" ht="15" customHeight="1">
      <c r="B173" s="297"/>
      <c r="C173" s="272" t="s">
        <v>514</v>
      </c>
      <c r="D173" s="272"/>
      <c r="E173" s="272"/>
      <c r="F173" s="295" t="s">
        <v>506</v>
      </c>
      <c r="G173" s="272"/>
      <c r="H173" s="272" t="s">
        <v>573</v>
      </c>
      <c r="I173" s="272" t="s">
        <v>516</v>
      </c>
      <c r="J173" s="272"/>
      <c r="K173" s="320"/>
    </row>
    <row r="174" s="1" customFormat="1" ht="15" customHeight="1">
      <c r="B174" s="297"/>
      <c r="C174" s="272" t="s">
        <v>525</v>
      </c>
      <c r="D174" s="272"/>
      <c r="E174" s="272"/>
      <c r="F174" s="295" t="s">
        <v>512</v>
      </c>
      <c r="G174" s="272"/>
      <c r="H174" s="272" t="s">
        <v>573</v>
      </c>
      <c r="I174" s="272" t="s">
        <v>508</v>
      </c>
      <c r="J174" s="272">
        <v>50</v>
      </c>
      <c r="K174" s="320"/>
    </row>
    <row r="175" s="1" customFormat="1" ht="15" customHeight="1">
      <c r="B175" s="297"/>
      <c r="C175" s="272" t="s">
        <v>533</v>
      </c>
      <c r="D175" s="272"/>
      <c r="E175" s="272"/>
      <c r="F175" s="295" t="s">
        <v>512</v>
      </c>
      <c r="G175" s="272"/>
      <c r="H175" s="272" t="s">
        <v>573</v>
      </c>
      <c r="I175" s="272" t="s">
        <v>508</v>
      </c>
      <c r="J175" s="272">
        <v>50</v>
      </c>
      <c r="K175" s="320"/>
    </row>
    <row r="176" s="1" customFormat="1" ht="15" customHeight="1">
      <c r="B176" s="297"/>
      <c r="C176" s="272" t="s">
        <v>531</v>
      </c>
      <c r="D176" s="272"/>
      <c r="E176" s="272"/>
      <c r="F176" s="295" t="s">
        <v>512</v>
      </c>
      <c r="G176" s="272"/>
      <c r="H176" s="272" t="s">
        <v>573</v>
      </c>
      <c r="I176" s="272" t="s">
        <v>508</v>
      </c>
      <c r="J176" s="272">
        <v>50</v>
      </c>
      <c r="K176" s="320"/>
    </row>
    <row r="177" s="1" customFormat="1" ht="15" customHeight="1">
      <c r="B177" s="297"/>
      <c r="C177" s="272" t="s">
        <v>101</v>
      </c>
      <c r="D177" s="272"/>
      <c r="E177" s="272"/>
      <c r="F177" s="295" t="s">
        <v>506</v>
      </c>
      <c r="G177" s="272"/>
      <c r="H177" s="272" t="s">
        <v>574</v>
      </c>
      <c r="I177" s="272" t="s">
        <v>575</v>
      </c>
      <c r="J177" s="272"/>
      <c r="K177" s="320"/>
    </row>
    <row r="178" s="1" customFormat="1" ht="15" customHeight="1">
      <c r="B178" s="297"/>
      <c r="C178" s="272" t="s">
        <v>51</v>
      </c>
      <c r="D178" s="272"/>
      <c r="E178" s="272"/>
      <c r="F178" s="295" t="s">
        <v>506</v>
      </c>
      <c r="G178" s="272"/>
      <c r="H178" s="272" t="s">
        <v>576</v>
      </c>
      <c r="I178" s="272" t="s">
        <v>577</v>
      </c>
      <c r="J178" s="272">
        <v>1</v>
      </c>
      <c r="K178" s="320"/>
    </row>
    <row r="179" s="1" customFormat="1" ht="15" customHeight="1">
      <c r="B179" s="297"/>
      <c r="C179" s="272" t="s">
        <v>47</v>
      </c>
      <c r="D179" s="272"/>
      <c r="E179" s="272"/>
      <c r="F179" s="295" t="s">
        <v>506</v>
      </c>
      <c r="G179" s="272"/>
      <c r="H179" s="272" t="s">
        <v>578</v>
      </c>
      <c r="I179" s="272" t="s">
        <v>508</v>
      </c>
      <c r="J179" s="272">
        <v>20</v>
      </c>
      <c r="K179" s="320"/>
    </row>
    <row r="180" s="1" customFormat="1" ht="15" customHeight="1">
      <c r="B180" s="297"/>
      <c r="C180" s="272" t="s">
        <v>48</v>
      </c>
      <c r="D180" s="272"/>
      <c r="E180" s="272"/>
      <c r="F180" s="295" t="s">
        <v>506</v>
      </c>
      <c r="G180" s="272"/>
      <c r="H180" s="272" t="s">
        <v>579</v>
      </c>
      <c r="I180" s="272" t="s">
        <v>508</v>
      </c>
      <c r="J180" s="272">
        <v>255</v>
      </c>
      <c r="K180" s="320"/>
    </row>
    <row r="181" s="1" customFormat="1" ht="15" customHeight="1">
      <c r="B181" s="297"/>
      <c r="C181" s="272" t="s">
        <v>102</v>
      </c>
      <c r="D181" s="272"/>
      <c r="E181" s="272"/>
      <c r="F181" s="295" t="s">
        <v>506</v>
      </c>
      <c r="G181" s="272"/>
      <c r="H181" s="272" t="s">
        <v>470</v>
      </c>
      <c r="I181" s="272" t="s">
        <v>508</v>
      </c>
      <c r="J181" s="272">
        <v>10</v>
      </c>
      <c r="K181" s="320"/>
    </row>
    <row r="182" s="1" customFormat="1" ht="15" customHeight="1">
      <c r="B182" s="297"/>
      <c r="C182" s="272" t="s">
        <v>103</v>
      </c>
      <c r="D182" s="272"/>
      <c r="E182" s="272"/>
      <c r="F182" s="295" t="s">
        <v>506</v>
      </c>
      <c r="G182" s="272"/>
      <c r="H182" s="272" t="s">
        <v>580</v>
      </c>
      <c r="I182" s="272" t="s">
        <v>541</v>
      </c>
      <c r="J182" s="272"/>
      <c r="K182" s="320"/>
    </row>
    <row r="183" s="1" customFormat="1" ht="15" customHeight="1">
      <c r="B183" s="297"/>
      <c r="C183" s="272" t="s">
        <v>581</v>
      </c>
      <c r="D183" s="272"/>
      <c r="E183" s="272"/>
      <c r="F183" s="295" t="s">
        <v>506</v>
      </c>
      <c r="G183" s="272"/>
      <c r="H183" s="272" t="s">
        <v>582</v>
      </c>
      <c r="I183" s="272" t="s">
        <v>541</v>
      </c>
      <c r="J183" s="272"/>
      <c r="K183" s="320"/>
    </row>
    <row r="184" s="1" customFormat="1" ht="15" customHeight="1">
      <c r="B184" s="297"/>
      <c r="C184" s="272" t="s">
        <v>570</v>
      </c>
      <c r="D184" s="272"/>
      <c r="E184" s="272"/>
      <c r="F184" s="295" t="s">
        <v>506</v>
      </c>
      <c r="G184" s="272"/>
      <c r="H184" s="272" t="s">
        <v>583</v>
      </c>
      <c r="I184" s="272" t="s">
        <v>541</v>
      </c>
      <c r="J184" s="272"/>
      <c r="K184" s="320"/>
    </row>
    <row r="185" s="1" customFormat="1" ht="15" customHeight="1">
      <c r="B185" s="297"/>
      <c r="C185" s="272" t="s">
        <v>105</v>
      </c>
      <c r="D185" s="272"/>
      <c r="E185" s="272"/>
      <c r="F185" s="295" t="s">
        <v>512</v>
      </c>
      <c r="G185" s="272"/>
      <c r="H185" s="272" t="s">
        <v>584</v>
      </c>
      <c r="I185" s="272" t="s">
        <v>508</v>
      </c>
      <c r="J185" s="272">
        <v>50</v>
      </c>
      <c r="K185" s="320"/>
    </row>
    <row r="186" s="1" customFormat="1" ht="15" customHeight="1">
      <c r="B186" s="297"/>
      <c r="C186" s="272" t="s">
        <v>585</v>
      </c>
      <c r="D186" s="272"/>
      <c r="E186" s="272"/>
      <c r="F186" s="295" t="s">
        <v>512</v>
      </c>
      <c r="G186" s="272"/>
      <c r="H186" s="272" t="s">
        <v>586</v>
      </c>
      <c r="I186" s="272" t="s">
        <v>587</v>
      </c>
      <c r="J186" s="272"/>
      <c r="K186" s="320"/>
    </row>
    <row r="187" s="1" customFormat="1" ht="15" customHeight="1">
      <c r="B187" s="297"/>
      <c r="C187" s="272" t="s">
        <v>588</v>
      </c>
      <c r="D187" s="272"/>
      <c r="E187" s="272"/>
      <c r="F187" s="295" t="s">
        <v>512</v>
      </c>
      <c r="G187" s="272"/>
      <c r="H187" s="272" t="s">
        <v>589</v>
      </c>
      <c r="I187" s="272" t="s">
        <v>587</v>
      </c>
      <c r="J187" s="272"/>
      <c r="K187" s="320"/>
    </row>
    <row r="188" s="1" customFormat="1" ht="15" customHeight="1">
      <c r="B188" s="297"/>
      <c r="C188" s="272" t="s">
        <v>590</v>
      </c>
      <c r="D188" s="272"/>
      <c r="E188" s="272"/>
      <c r="F188" s="295" t="s">
        <v>512</v>
      </c>
      <c r="G188" s="272"/>
      <c r="H188" s="272" t="s">
        <v>591</v>
      </c>
      <c r="I188" s="272" t="s">
        <v>587</v>
      </c>
      <c r="J188" s="272"/>
      <c r="K188" s="320"/>
    </row>
    <row r="189" s="1" customFormat="1" ht="15" customHeight="1">
      <c r="B189" s="297"/>
      <c r="C189" s="333" t="s">
        <v>592</v>
      </c>
      <c r="D189" s="272"/>
      <c r="E189" s="272"/>
      <c r="F189" s="295" t="s">
        <v>512</v>
      </c>
      <c r="G189" s="272"/>
      <c r="H189" s="272" t="s">
        <v>593</v>
      </c>
      <c r="I189" s="272" t="s">
        <v>594</v>
      </c>
      <c r="J189" s="334" t="s">
        <v>595</v>
      </c>
      <c r="K189" s="320"/>
    </row>
    <row r="190" s="1" customFormat="1" ht="15" customHeight="1">
      <c r="B190" s="297"/>
      <c r="C190" s="333" t="s">
        <v>36</v>
      </c>
      <c r="D190" s="272"/>
      <c r="E190" s="272"/>
      <c r="F190" s="295" t="s">
        <v>506</v>
      </c>
      <c r="G190" s="272"/>
      <c r="H190" s="269" t="s">
        <v>596</v>
      </c>
      <c r="I190" s="272" t="s">
        <v>597</v>
      </c>
      <c r="J190" s="272"/>
      <c r="K190" s="320"/>
    </row>
    <row r="191" s="1" customFormat="1" ht="15" customHeight="1">
      <c r="B191" s="297"/>
      <c r="C191" s="333" t="s">
        <v>598</v>
      </c>
      <c r="D191" s="272"/>
      <c r="E191" s="272"/>
      <c r="F191" s="295" t="s">
        <v>506</v>
      </c>
      <c r="G191" s="272"/>
      <c r="H191" s="272" t="s">
        <v>599</v>
      </c>
      <c r="I191" s="272" t="s">
        <v>541</v>
      </c>
      <c r="J191" s="272"/>
      <c r="K191" s="320"/>
    </row>
    <row r="192" s="1" customFormat="1" ht="15" customHeight="1">
      <c r="B192" s="297"/>
      <c r="C192" s="333" t="s">
        <v>600</v>
      </c>
      <c r="D192" s="272"/>
      <c r="E192" s="272"/>
      <c r="F192" s="295" t="s">
        <v>506</v>
      </c>
      <c r="G192" s="272"/>
      <c r="H192" s="272" t="s">
        <v>601</v>
      </c>
      <c r="I192" s="272" t="s">
        <v>541</v>
      </c>
      <c r="J192" s="272"/>
      <c r="K192" s="320"/>
    </row>
    <row r="193" s="1" customFormat="1" ht="15" customHeight="1">
      <c r="B193" s="297"/>
      <c r="C193" s="333" t="s">
        <v>602</v>
      </c>
      <c r="D193" s="272"/>
      <c r="E193" s="272"/>
      <c r="F193" s="295" t="s">
        <v>512</v>
      </c>
      <c r="G193" s="272"/>
      <c r="H193" s="272" t="s">
        <v>603</v>
      </c>
      <c r="I193" s="272" t="s">
        <v>541</v>
      </c>
      <c r="J193" s="272"/>
      <c r="K193" s="320"/>
    </row>
    <row r="194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="1" customFormat="1" ht="21">
      <c r="B199" s="262"/>
      <c r="C199" s="263" t="s">
        <v>604</v>
      </c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5.5" customHeight="1">
      <c r="B200" s="262"/>
      <c r="C200" s="336" t="s">
        <v>605</v>
      </c>
      <c r="D200" s="336"/>
      <c r="E200" s="336"/>
      <c r="F200" s="336" t="s">
        <v>606</v>
      </c>
      <c r="G200" s="337"/>
      <c r="H200" s="336" t="s">
        <v>607</v>
      </c>
      <c r="I200" s="336"/>
      <c r="J200" s="336"/>
      <c r="K200" s="264"/>
    </row>
    <row r="20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="1" customFormat="1" ht="15" customHeight="1">
      <c r="B202" s="297"/>
      <c r="C202" s="272" t="s">
        <v>597</v>
      </c>
      <c r="D202" s="272"/>
      <c r="E202" s="272"/>
      <c r="F202" s="295" t="s">
        <v>37</v>
      </c>
      <c r="G202" s="272"/>
      <c r="H202" s="272" t="s">
        <v>608</v>
      </c>
      <c r="I202" s="272"/>
      <c r="J202" s="272"/>
      <c r="K202" s="320"/>
    </row>
    <row r="203" s="1" customFormat="1" ht="15" customHeight="1">
      <c r="B203" s="297"/>
      <c r="C203" s="272"/>
      <c r="D203" s="272"/>
      <c r="E203" s="272"/>
      <c r="F203" s="295" t="s">
        <v>38</v>
      </c>
      <c r="G203" s="272"/>
      <c r="H203" s="272" t="s">
        <v>609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41</v>
      </c>
      <c r="G204" s="272"/>
      <c r="H204" s="272" t="s">
        <v>610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39</v>
      </c>
      <c r="G205" s="272"/>
      <c r="H205" s="272" t="s">
        <v>611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40</v>
      </c>
      <c r="G206" s="272"/>
      <c r="H206" s="272" t="s">
        <v>612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/>
      <c r="G207" s="272"/>
      <c r="H207" s="272"/>
      <c r="I207" s="272"/>
      <c r="J207" s="272"/>
      <c r="K207" s="320"/>
    </row>
    <row r="208" s="1" customFormat="1" ht="15" customHeight="1">
      <c r="B208" s="297"/>
      <c r="C208" s="272" t="s">
        <v>553</v>
      </c>
      <c r="D208" s="272"/>
      <c r="E208" s="272"/>
      <c r="F208" s="295" t="s">
        <v>72</v>
      </c>
      <c r="G208" s="272"/>
      <c r="H208" s="272" t="s">
        <v>613</v>
      </c>
      <c r="I208" s="272"/>
      <c r="J208" s="272"/>
      <c r="K208" s="320"/>
    </row>
    <row r="209" s="1" customFormat="1" ht="15" customHeight="1">
      <c r="B209" s="297"/>
      <c r="C209" s="272"/>
      <c r="D209" s="272"/>
      <c r="E209" s="272"/>
      <c r="F209" s="295" t="s">
        <v>449</v>
      </c>
      <c r="G209" s="272"/>
      <c r="H209" s="272" t="s">
        <v>450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447</v>
      </c>
      <c r="G210" s="272"/>
      <c r="H210" s="272" t="s">
        <v>614</v>
      </c>
      <c r="I210" s="272"/>
      <c r="J210" s="272"/>
      <c r="K210" s="320"/>
    </row>
    <row r="211" s="1" customFormat="1" ht="15" customHeight="1">
      <c r="B211" s="338"/>
      <c r="C211" s="272"/>
      <c r="D211" s="272"/>
      <c r="E211" s="272"/>
      <c r="F211" s="295" t="s">
        <v>88</v>
      </c>
      <c r="G211" s="333"/>
      <c r="H211" s="324" t="s">
        <v>451</v>
      </c>
      <c r="I211" s="324"/>
      <c r="J211" s="324"/>
      <c r="K211" s="339"/>
    </row>
    <row r="212" s="1" customFormat="1" ht="15" customHeight="1">
      <c r="B212" s="338"/>
      <c r="C212" s="272"/>
      <c r="D212" s="272"/>
      <c r="E212" s="272"/>
      <c r="F212" s="295" t="s">
        <v>452</v>
      </c>
      <c r="G212" s="333"/>
      <c r="H212" s="324" t="s">
        <v>615</v>
      </c>
      <c r="I212" s="324"/>
      <c r="J212" s="324"/>
      <c r="K212" s="339"/>
    </row>
    <row r="213" s="1" customFormat="1" ht="15" customHeight="1">
      <c r="B213" s="338"/>
      <c r="C213" s="272"/>
      <c r="D213" s="272"/>
      <c r="E213" s="272"/>
      <c r="F213" s="295"/>
      <c r="G213" s="333"/>
      <c r="H213" s="324"/>
      <c r="I213" s="324"/>
      <c r="J213" s="324"/>
      <c r="K213" s="339"/>
    </row>
    <row r="214" s="1" customFormat="1" ht="15" customHeight="1">
      <c r="B214" s="338"/>
      <c r="C214" s="272" t="s">
        <v>577</v>
      </c>
      <c r="D214" s="272"/>
      <c r="E214" s="272"/>
      <c r="F214" s="295">
        <v>1</v>
      </c>
      <c r="G214" s="333"/>
      <c r="H214" s="324" t="s">
        <v>616</v>
      </c>
      <c r="I214" s="324"/>
      <c r="J214" s="324"/>
      <c r="K214" s="339"/>
    </row>
    <row r="215" s="1" customFormat="1" ht="15" customHeight="1">
      <c r="B215" s="338"/>
      <c r="C215" s="272"/>
      <c r="D215" s="272"/>
      <c r="E215" s="272"/>
      <c r="F215" s="295">
        <v>2</v>
      </c>
      <c r="G215" s="333"/>
      <c r="H215" s="324" t="s">
        <v>617</v>
      </c>
      <c r="I215" s="324"/>
      <c r="J215" s="324"/>
      <c r="K215" s="339"/>
    </row>
    <row r="216" s="1" customFormat="1" ht="15" customHeight="1">
      <c r="B216" s="338"/>
      <c r="C216" s="272"/>
      <c r="D216" s="272"/>
      <c r="E216" s="272"/>
      <c r="F216" s="295">
        <v>3</v>
      </c>
      <c r="G216" s="333"/>
      <c r="H216" s="324" t="s">
        <v>618</v>
      </c>
      <c r="I216" s="324"/>
      <c r="J216" s="324"/>
      <c r="K216" s="339"/>
    </row>
    <row r="217" s="1" customFormat="1" ht="15" customHeight="1">
      <c r="B217" s="338"/>
      <c r="C217" s="272"/>
      <c r="D217" s="272"/>
      <c r="E217" s="272"/>
      <c r="F217" s="295">
        <v>4</v>
      </c>
      <c r="G217" s="333"/>
      <c r="H217" s="324" t="s">
        <v>619</v>
      </c>
      <c r="I217" s="324"/>
      <c r="J217" s="324"/>
      <c r="K217" s="339"/>
    </row>
    <row r="218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2020-09-23T15:30:57Z</dcterms:created>
  <dcterms:modified xsi:type="dcterms:W3CDTF">2020-09-23T15:31:04Z</dcterms:modified>
</cp:coreProperties>
</file>